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87" activeTab="4"/>
  </bookViews>
  <sheets>
    <sheet name="TRANG BIA" sheetId="1" r:id="rId1"/>
    <sheet name="THONG TIN" sheetId="2" r:id="rId2"/>
    <sheet name="NHAN LUC" sheetId="3" r:id="rId3"/>
    <sheet name="TAI CHINH" sheetId="4" r:id="rId4"/>
    <sheet name="KET QUA" sheetId="5" r:id="rId5"/>
    <sheet name="BANG DIEM" sheetId="6" r:id="rId6"/>
    <sheet name="Sheet3" sheetId="7" r:id="rId7"/>
    <sheet name="Sheet1" sheetId="8" r:id="rId8"/>
  </sheets>
  <definedNames>
    <definedName name="_xlnm.Print_Titles" localSheetId="5">'BANG DIEM'!$7:$7</definedName>
    <definedName name="_xlnm.Print_Titles" localSheetId="4">'KET QUA'!$3:$3</definedName>
  </definedNames>
  <calcPr fullCalcOnLoad="1"/>
</workbook>
</file>

<file path=xl/sharedStrings.xml><?xml version="1.0" encoding="utf-8"?>
<sst xmlns="http://schemas.openxmlformats.org/spreadsheetml/2006/main" count="820" uniqueCount="665">
  <si>
    <t>Nội dung</t>
  </si>
  <si>
    <t>Điểm
chuẩn</t>
  </si>
  <si>
    <t>- Đạt</t>
  </si>
  <si>
    <t>- Không đạt</t>
  </si>
  <si>
    <t>Xây dựng kế hoạch, tổ chức thực hiện và đánh giá công tác chỉ đạo tuyến hàng quý, năm</t>
  </si>
  <si>
    <t>* Kiểm tra kế hoạch đã được phê duyệt.</t>
  </si>
  <si>
    <t>* Kiểm tra báo cáo kết quả thực hiện chỉ đạo tuyến.</t>
  </si>
  <si>
    <t>* Kiểm tra kế hoạch chỉ đạo tuyến; danh sách phân công, báo cáo kết quả định kỳ.</t>
  </si>
  <si>
    <t>* Kiểm tra các thông báo lưu</t>
  </si>
  <si>
    <t>- Đạt đủ các nội dung</t>
  </si>
  <si>
    <t>- Chưa đạt đủ các nội dung</t>
  </si>
  <si>
    <t>- Không thực hiện</t>
  </si>
  <si>
    <t>QUẢN LÝ KINH TẾ TRONG ĐƠN VỊ</t>
  </si>
  <si>
    <t>THỰC HIỆN NHIỆM VỤ CHUYÊN MÔN</t>
  </si>
  <si>
    <t xml:space="preserve"> - Không đầy đủ</t>
  </si>
  <si>
    <t>TỔNG CỘNG</t>
  </si>
  <si>
    <t>BẢNG KIỂM TRA</t>
  </si>
  <si>
    <t>PHẦN A: THÔNG TIN CHUNG</t>
  </si>
  <si>
    <t xml:space="preserve">   I. THÔNG TIN VỀ ĐƠN VỊ</t>
  </si>
  <si>
    <t>1.</t>
  </si>
  <si>
    <t>2.</t>
  </si>
  <si>
    <t>3.</t>
  </si>
  <si>
    <t>4.</t>
  </si>
  <si>
    <r>
      <t xml:space="preserve">Thuộc vùng </t>
    </r>
    <r>
      <rPr>
        <i/>
        <sz val="13"/>
        <color indexed="8"/>
        <rFont val="Times New Roman"/>
        <family val="1"/>
      </rPr>
      <t>(Khoanh tròn vào một trong các vùng được liệt kê dưới đây)</t>
    </r>
  </si>
  <si>
    <t xml:space="preserve">   1. Vùng đồng bằng sông Hồng</t>
  </si>
  <si>
    <t>5. Vùng Duyên Hải Miền Trung</t>
  </si>
  <si>
    <t xml:space="preserve">   2. Vùng Tây Bắc</t>
  </si>
  <si>
    <t>6. Tây Nguyên</t>
  </si>
  <si>
    <t xml:space="preserve">   3. Vùng Đông Bắc</t>
  </si>
  <si>
    <t>7. Đông Nam Bộ</t>
  </si>
  <si>
    <t xml:space="preserve">   4. Vùng Bắc Trung bộ</t>
  </si>
  <si>
    <r>
      <t>q</t>
    </r>
    <r>
      <rPr>
        <sz val="13"/>
        <color indexed="8"/>
        <rFont val="Times New Roman"/>
        <family val="2"/>
      </rPr>
      <t>. Đồng bằng sông Cửu Long</t>
    </r>
  </si>
  <si>
    <t>5.</t>
  </si>
  <si>
    <r>
      <t xml:space="preserve">Hạng đơn vị </t>
    </r>
    <r>
      <rPr>
        <i/>
        <sz val="13"/>
        <color indexed="8"/>
        <rFont val="Times New Roman"/>
        <family val="1"/>
      </rPr>
      <t>(Chọn 1 trong 5)</t>
    </r>
  </si>
  <si>
    <t xml:space="preserve">   1. Hạng I</t>
  </si>
  <si>
    <t>4. Hạng IV</t>
  </si>
  <si>
    <t xml:space="preserve">   2. Hạng II</t>
  </si>
  <si>
    <t>5. Chưa phân hạng</t>
  </si>
  <si>
    <t>7.</t>
  </si>
  <si>
    <t>8.</t>
  </si>
  <si>
    <t>9.</t>
  </si>
  <si>
    <t>10.</t>
  </si>
  <si>
    <t xml:space="preserve">   II. THÔNG TIN VỀ NHÂN LỰC CỦA ĐƠN VỊ</t>
  </si>
  <si>
    <t>Stt</t>
  </si>
  <si>
    <t>Phân loại cán bộ - công chức</t>
  </si>
  <si>
    <t>Biên chế</t>
  </si>
  <si>
    <t>Hợp đồng</t>
  </si>
  <si>
    <t>Tổng số</t>
  </si>
  <si>
    <t>Nhận mới trong năm bao gồm cả (BC, HĐ)</t>
  </si>
  <si>
    <t>a</t>
  </si>
  <si>
    <r>
      <rPr>
        <b/>
        <sz val="13"/>
        <color indexed="8"/>
        <rFont val="Times New Roman"/>
        <family val="1"/>
      </rPr>
      <t xml:space="preserve">Cán bộ Y </t>
    </r>
    <r>
      <rPr>
        <sz val="13"/>
        <color indexed="8"/>
        <rFont val="Times New Roman"/>
        <family val="1"/>
      </rPr>
      <t>(cbcm)</t>
    </r>
  </si>
  <si>
    <t>- Thạc sĩ</t>
  </si>
  <si>
    <t>- Chuyên khoa II</t>
  </si>
  <si>
    <t>- Chuyên khoa I</t>
  </si>
  <si>
    <r>
      <t>- Bác</t>
    </r>
    <r>
      <rPr>
        <b/>
        <sz val="13"/>
        <color indexed="8"/>
        <rFont val="Times New Roman"/>
        <family val="1"/>
      </rPr>
      <t xml:space="preserve"> </t>
    </r>
    <r>
      <rPr>
        <sz val="13"/>
        <color indexed="8"/>
        <rFont val="Times New Roman"/>
        <family val="1"/>
      </rPr>
      <t>sĩ</t>
    </r>
  </si>
  <si>
    <t xml:space="preserve">- Y sĩ </t>
  </si>
  <si>
    <t>- Điều dưỡng các loại</t>
  </si>
  <si>
    <t>b</t>
  </si>
  <si>
    <r>
      <rPr>
        <b/>
        <sz val="13"/>
        <color indexed="8"/>
        <rFont val="Times New Roman"/>
        <family val="1"/>
      </rPr>
      <t xml:space="preserve">Cán bộ Dược </t>
    </r>
    <r>
      <rPr>
        <sz val="13"/>
        <color indexed="8"/>
        <rFont val="Times New Roman"/>
        <family val="1"/>
      </rPr>
      <t>(cbcm)</t>
    </r>
  </si>
  <si>
    <r>
      <t>- Dược</t>
    </r>
    <r>
      <rPr>
        <b/>
        <sz val="13"/>
        <color indexed="8"/>
        <rFont val="Times New Roman"/>
        <family val="1"/>
      </rPr>
      <t xml:space="preserve"> </t>
    </r>
    <r>
      <rPr>
        <sz val="13"/>
        <color indexed="8"/>
        <rFont val="Times New Roman"/>
        <family val="1"/>
      </rPr>
      <t>sĩ đại học</t>
    </r>
  </si>
  <si>
    <r>
      <t>- Dược</t>
    </r>
    <r>
      <rPr>
        <b/>
        <sz val="13"/>
        <color indexed="8"/>
        <rFont val="Times New Roman"/>
        <family val="1"/>
      </rPr>
      <t xml:space="preserve"> </t>
    </r>
    <r>
      <rPr>
        <sz val="13"/>
        <color indexed="8"/>
        <rFont val="Times New Roman"/>
        <family val="1"/>
      </rPr>
      <t>sĩ trung học</t>
    </r>
  </si>
  <si>
    <t>- Dược sơ học</t>
  </si>
  <si>
    <t>c</t>
  </si>
  <si>
    <r>
      <rPr>
        <b/>
        <sz val="13"/>
        <color indexed="8"/>
        <rFont val="Times New Roman"/>
        <family val="1"/>
      </rPr>
      <t xml:space="preserve">Cán bộ y tế công cộng </t>
    </r>
    <r>
      <rPr>
        <sz val="13"/>
        <color indexed="8"/>
        <rFont val="Times New Roman"/>
        <family val="1"/>
      </rPr>
      <t>(cbcm)</t>
    </r>
  </si>
  <si>
    <t>- Cử nhân</t>
  </si>
  <si>
    <t>- Cao đẳng</t>
  </si>
  <si>
    <t>d</t>
  </si>
  <si>
    <r>
      <rPr>
        <b/>
        <sz val="13"/>
        <color indexed="8"/>
        <rFont val="Times New Roman"/>
        <family val="1"/>
      </rPr>
      <t xml:space="preserve">Cử nhân sinh học </t>
    </r>
    <r>
      <rPr>
        <sz val="13"/>
        <color indexed="8"/>
        <rFont val="Times New Roman"/>
        <family val="1"/>
      </rPr>
      <t>(cbcm)</t>
    </r>
  </si>
  <si>
    <t xml:space="preserve">- Cử nhân </t>
  </si>
  <si>
    <t>đ</t>
  </si>
  <si>
    <t>Cán bộ ngành khác</t>
  </si>
  <si>
    <t>- KS CNTP (cbcm)</t>
  </si>
  <si>
    <t>- Trung học</t>
  </si>
  <si>
    <t>- Sơ học</t>
  </si>
  <si>
    <t>e</t>
  </si>
  <si>
    <r>
      <rPr>
        <b/>
        <sz val="13"/>
        <color indexed="8"/>
        <rFont val="Times New Roman"/>
        <family val="1"/>
      </rPr>
      <t xml:space="preserve">Kỹ thuật viên các loại </t>
    </r>
    <r>
      <rPr>
        <sz val="13"/>
        <color indexed="8"/>
        <rFont val="Times New Roman"/>
        <family val="1"/>
      </rPr>
      <t>(cbcm)</t>
    </r>
  </si>
  <si>
    <t>Cộng:</t>
  </si>
  <si>
    <t xml:space="preserve">  III. THÔNG TIN VỀ HOẠT ĐỘNG TÀI CHÍNH</t>
  </si>
  <si>
    <t>Đơn vị tính: 1.000đ</t>
  </si>
  <si>
    <t>So sánh</t>
  </si>
  <si>
    <r>
      <t xml:space="preserve">Tổng các khoản thu </t>
    </r>
    <r>
      <rPr>
        <sz val="13"/>
        <color indexed="8"/>
        <rFont val="Times New Roman"/>
        <family val="2"/>
      </rPr>
      <t>(kể cả ngân sách xây dựng cơ bản)</t>
    </r>
  </si>
  <si>
    <t>Trong đó (1 = 1a + 1b + 1c + 1d + 1đ + 1e)</t>
  </si>
  <si>
    <t>1a</t>
  </si>
  <si>
    <t>Ngân sách Nhà nước cấp  cho xây dựng cơ bản</t>
  </si>
  <si>
    <t>1b</t>
  </si>
  <si>
    <r>
      <t>Ngân sách Nhà nước cấp cho hoạt động sự nghiệp</t>
    </r>
    <r>
      <rPr>
        <sz val="10"/>
        <color indexed="8"/>
        <rFont val="Times New Roman"/>
        <family val="1"/>
      </rPr>
      <t xml:space="preserve"> (</t>
    </r>
    <r>
      <rPr>
        <i/>
        <sz val="10"/>
        <color indexed="8"/>
        <rFont val="Times New Roman"/>
        <family val="1"/>
      </rPr>
      <t>KP tự chủ</t>
    </r>
    <r>
      <rPr>
        <sz val="10"/>
        <color indexed="8"/>
        <rFont val="Times New Roman"/>
        <family val="1"/>
      </rPr>
      <t>)</t>
    </r>
  </si>
  <si>
    <t>1c</t>
  </si>
  <si>
    <t>Các nguồn thu từ phí, lệ phí, dịch vụ</t>
  </si>
  <si>
    <t>1d</t>
  </si>
  <si>
    <t>1đ</t>
  </si>
  <si>
    <t>1e</t>
  </si>
  <si>
    <r>
      <t xml:space="preserve">Ngân sách từ nguồn khác </t>
    </r>
    <r>
      <rPr>
        <sz val="10"/>
        <color indexed="8"/>
        <rFont val="Times New Roman"/>
        <family val="1"/>
      </rPr>
      <t>(</t>
    </r>
    <r>
      <rPr>
        <i/>
        <sz val="10"/>
        <color indexed="8"/>
        <rFont val="Times New Roman"/>
        <family val="1"/>
      </rPr>
      <t>KP không tự chủ</t>
    </r>
    <r>
      <rPr>
        <sz val="10"/>
        <color indexed="8"/>
        <rFont val="Times New Roman"/>
        <family val="1"/>
      </rPr>
      <t>)</t>
    </r>
  </si>
  <si>
    <t>Tổng số các khoản chi:</t>
  </si>
  <si>
    <t xml:space="preserve">Trong đó </t>
  </si>
  <si>
    <t>2a</t>
  </si>
  <si>
    <t>Chi cho nhân lực: (Gồm các mục: 6000, 6050, 6100, 6200, 6300, 6400 trong mục lục ngân sách)</t>
  </si>
  <si>
    <t>2b</t>
  </si>
  <si>
    <t>Chi cho hành chính</t>
  </si>
  <si>
    <t>2c</t>
  </si>
  <si>
    <t>Chi cho nghiệp vụ chuyên môn (mục 6650,7000)</t>
  </si>
  <si>
    <t>2d</t>
  </si>
  <si>
    <t>Chi cho xây dựng cơ bản</t>
  </si>
  <si>
    <t>2e</t>
  </si>
  <si>
    <t>Chi cho  mua sắm trang thiết bị</t>
  </si>
  <si>
    <t>2g</t>
  </si>
  <si>
    <t>Chi cho duy tu, bảo dưỡng cơ sở hạ tầng</t>
  </si>
  <si>
    <t>2h</t>
  </si>
  <si>
    <t>Chi cho duy tu, bảo dưỡng trang thiết bị</t>
  </si>
  <si>
    <t>2i</t>
  </si>
  <si>
    <t>Chi khác (ghi cụ thể)</t>
  </si>
  <si>
    <t>Chỉ tiêu tiết kiệm 10%</t>
  </si>
  <si>
    <t>Tỉnh, thành phố: Sóc Trăng</t>
  </si>
  <si>
    <t>Điểm
tự KT</t>
  </si>
  <si>
    <t>Điểm
phúc tra</t>
  </si>
  <si>
    <t>Có lãnh đạo đơn vị, trưởng phó khoa, trưởng phó phòng và cán bộ xuống tuyến dưới để chỉ đạo tuyến</t>
  </si>
  <si>
    <t>Đạt</t>
  </si>
  <si>
    <t xml:space="preserve"> </t>
  </si>
  <si>
    <t xml:space="preserve"> - Có</t>
  </si>
  <si>
    <t>CÔNG TÁC CHỈ ĐẠO TUYẾN</t>
  </si>
  <si>
    <t>Đơn vị trong năm có văn bản chỉ đạo tuyến, văn bản thông báo những sai sót chuyên môn (nếu có) cho tuyến dưới</t>
  </si>
  <si>
    <t>* Kiểm tra văn bản chỉ đạo tuyến lưu.</t>
  </si>
  <si>
    <t xml:space="preserve"> - Không thực hiện</t>
  </si>
  <si>
    <t>Quản lý, sử dụng các nguồn ngân sách của nhà nước, phí, lệ phí, viện trợ... theo đúng quy định của nhà nước</t>
  </si>
  <si>
    <t>- Đảm bảo đúng</t>
  </si>
  <si>
    <t>- Có sai sót</t>
  </si>
  <si>
    <t>* Kiểm tra văn bản liên quan đến quản lý sử dụng nguồn ngân sách. Biên bản kiểm toán (nếu có). Hỏi nhân viên làm nghiệp vụ về việc hiểu biết các văn bản đó. Kiểm tra trên sổ sách thực tế.</t>
  </si>
  <si>
    <t>Tài sản, thiết bị máy móc đều được thể hiện trên sổ sách và giao trách nhiệm quản lý cho từng cá nhân</t>
  </si>
  <si>
    <t>* Kiểm tra sổ quản lý và giao nhận trang thiết bị tại một số khoa và kiểm tra so sánh ngẫu nhiên 1 số máy.</t>
  </si>
  <si>
    <t>Sử dụng vật tư, tài sản dựa trên định mức và tiết kiệm:</t>
  </si>
  <si>
    <t xml:space="preserve">* Kiểm tra xem sổ sách, văn bản xây dựng định mức, các văn bản quy định của đơn vị. </t>
  </si>
  <si>
    <t>* ĐIỂM TRỪ:</t>
  </si>
  <si>
    <t>Có kết luận thanh tra, kiểm tra của các cấp có thẩm quyền</t>
  </si>
  <si>
    <t>* Kiểm tra bảng giá niêm yết công khai đặt ở nơi dễ nhìn, dễ đọc; chứng từ hoá đơn.</t>
  </si>
  <si>
    <t>HOẠT ĐỘNG TRUYỀN THÔNG GDSK</t>
  </si>
  <si>
    <t>CÔNG TÁC CHĂM SÓC SỨC KHỎE SINH SẢN</t>
  </si>
  <si>
    <t>TT</t>
  </si>
  <si>
    <t>Thực hiện</t>
  </si>
  <si>
    <t>Đạt so
 KH (%) năm</t>
  </si>
  <si>
    <t>Ghi chú</t>
  </si>
  <si>
    <t>I</t>
  </si>
  <si>
    <t>Chương trình phòng chống
 các bệnh lây nhiễm</t>
  </si>
  <si>
    <t xml:space="preserve"> PC Sốt rét:</t>
  </si>
  <si>
    <t>Dịch SR</t>
  </si>
  <si>
    <t xml:space="preserve"> Số người mắc SR</t>
  </si>
  <si>
    <t>Tử vong do SR</t>
  </si>
  <si>
    <t xml:space="preserve"> Số KSTSR (+)</t>
  </si>
  <si>
    <t xml:space="preserve"> PC Lao:</t>
  </si>
  <si>
    <t xml:space="preserve"> Tổng số BN lao các thể phát hiện</t>
  </si>
  <si>
    <t xml:space="preserve">  Lao phổi mới AFB (+)</t>
  </si>
  <si>
    <t xml:space="preserve">  TL điều trị khỏi BN Lao (%)</t>
  </si>
  <si>
    <t xml:space="preserve">  PC Phong:</t>
  </si>
  <si>
    <t>Số BN phong mới phát hiện:</t>
  </si>
  <si>
    <t>BN đa hoá trị liệu</t>
  </si>
  <si>
    <t>BN hoàn thành điều trị</t>
  </si>
  <si>
    <t xml:space="preserve"> PC Sốt xuất huyết:</t>
  </si>
  <si>
    <t xml:space="preserve"> Số vụ dịch</t>
  </si>
  <si>
    <t xml:space="preserve"> Số người mắc SXH</t>
  </si>
  <si>
    <t>Tử vong</t>
  </si>
  <si>
    <t>II</t>
  </si>
  <si>
    <t>Chương trình phòng chống các bệnh không lây nhiễm</t>
  </si>
  <si>
    <t xml:space="preserve">  CSSKTâm thần DVCĐ</t>
  </si>
  <si>
    <t xml:space="preserve">Số xã mới triển khai DA </t>
  </si>
  <si>
    <t xml:space="preserve"> Số BN Tâm thần TTPL phát hiện mới </t>
  </si>
  <si>
    <t>Số BN chữa ổn định hoà nhập CĐ</t>
  </si>
  <si>
    <t xml:space="preserve">  PC Tăng huyết áp</t>
  </si>
  <si>
    <t>Số xã triển khai DA</t>
  </si>
  <si>
    <t>Khám sàng lọc tăng HA</t>
  </si>
  <si>
    <t>Số người phát hiện THA</t>
  </si>
  <si>
    <t xml:space="preserve"> PC Đái tháo đường</t>
  </si>
  <si>
    <t xml:space="preserve"> Khám sàng lọc ĐTĐ</t>
  </si>
  <si>
    <t xml:space="preserve">  - Phát hiện mới</t>
  </si>
  <si>
    <t>III</t>
  </si>
  <si>
    <t>Các Chương trình mục tiêu khác</t>
  </si>
  <si>
    <t xml:space="preserve"> TCMR:</t>
  </si>
  <si>
    <t>TC đầy đủ cho TE&lt; 1 tuổi (%)</t>
  </si>
  <si>
    <t>TL bảo vệ UVSS</t>
  </si>
  <si>
    <t xml:space="preserve"> PCSDDTE &lt; 5 tuổi:</t>
  </si>
  <si>
    <t>Số trẻ&lt; 2 tuổi được cân</t>
  </si>
  <si>
    <t>Số trẻ&lt; 5 tuổi được cân</t>
  </si>
  <si>
    <t>Tỷ lệ trẻ sơ sinh&lt;2500 g (%)</t>
  </si>
  <si>
    <t>TLSDDTE&lt;5 tuổi (%) (cân nặng/tuổi)</t>
  </si>
  <si>
    <t xml:space="preserve"> CSSKSS:</t>
  </si>
  <si>
    <t>Tỷ lệ khám thai &gt; 3 lần/3 kỳ thai nghén</t>
  </si>
  <si>
    <t xml:space="preserve"> Tỷ suất chết mẹ / 100000 trẻ đẻ sống</t>
  </si>
  <si>
    <t>Tỷ suất chết chu sinh (%o)</t>
  </si>
  <si>
    <t>Tỷ suất chết trẻ &lt; 1 tuổi(%o)</t>
  </si>
  <si>
    <t xml:space="preserve"> Tỷ suất  chết trẻ &lt; 5 tuổi (%o)</t>
  </si>
  <si>
    <t xml:space="preserve"> Đặt DCTC</t>
  </si>
  <si>
    <t xml:space="preserve"> Đình sản</t>
  </si>
  <si>
    <t xml:space="preserve"> Tiêm thuốc tránh thai</t>
  </si>
  <si>
    <t xml:space="preserve">  Kết hợp Quân- Dân y :</t>
  </si>
  <si>
    <t>IV</t>
  </si>
  <si>
    <t>Chương trình PC HIV/AIDS</t>
  </si>
  <si>
    <t>Tỷ lệ nhiễm HIV/AIDS trong cộng đồng</t>
  </si>
  <si>
    <t>Số xã có người nhiễm HIV mới</t>
  </si>
  <si>
    <t xml:space="preserve"> Số người nhiễm HIV mới</t>
  </si>
  <si>
    <t xml:space="preserve"> Số người chuyển sang AIDS</t>
  </si>
  <si>
    <t xml:space="preserve"> Tử vong do AIDS</t>
  </si>
  <si>
    <t>V</t>
  </si>
  <si>
    <t>Chương trình ATVSTP</t>
  </si>
  <si>
    <t>Số vụ  ngộ độc TP</t>
  </si>
  <si>
    <t>Số người mắc</t>
  </si>
  <si>
    <t>Tử vong do ngộ độc TP</t>
  </si>
  <si>
    <t>Số cơ sở SXKDTP được kiểm tra</t>
  </si>
  <si>
    <t>Số cơ sở đạt tiêu chuẩn ATVSTP</t>
  </si>
  <si>
    <t>VI</t>
  </si>
  <si>
    <t>CT Dân số –KHHGĐ</t>
  </si>
  <si>
    <t xml:space="preserve">Dân số trung bình </t>
  </si>
  <si>
    <t>Tỷ suất sinh (%o)</t>
  </si>
  <si>
    <t xml:space="preserve"> Giảm tỷ lệ sinh (%o)</t>
  </si>
  <si>
    <t>Tỷ số giới tính khi sinh (trai / 100 bé gái)</t>
  </si>
  <si>
    <t>Tỷ lệ sinh con thứ 3 trở lên (%)</t>
  </si>
  <si>
    <t>Tỷ lệ phát triển DS (%)</t>
  </si>
  <si>
    <t>Tỷ lệ cặp vợ chồng áp dụng BPTTHĐ</t>
  </si>
  <si>
    <t>VII</t>
  </si>
  <si>
    <t>Một số chỉ tiêu khác</t>
  </si>
  <si>
    <t>Tỷ lệ xã đạt Bộ tiêu chí quốc gia</t>
  </si>
  <si>
    <t>Tỷ lệ xã có bác sỹ công tác</t>
  </si>
  <si>
    <t>Tỷ lệ xã có NHSTH hoặc YSSN</t>
  </si>
  <si>
    <t>Tỷ lệ thôn bản có NVYT hoạt động</t>
  </si>
  <si>
    <t>Tỷ lệ dân tham gia BHYT</t>
  </si>
  <si>
    <t>Mã số</t>
  </si>
  <si>
    <t>Công tác kiểm soát dịch bệnh</t>
  </si>
  <si>
    <t>Có kế hoạch phòng chống dịch chủ động ngay từ đầu năm, có chỉ tiêu cụ thể cho từng bệnh và các biện pháp thực hiện.</t>
  </si>
  <si>
    <t>Thực hiện tốt công tác giám sát, phát hiện và xử lý kịp thời các vụ dịch, không để dịch lan rộng, kéo dài (số mắc và tử vong giảm so với cùng kỳ năm trước).</t>
  </si>
  <si>
    <t>- Chưa đạt đạt đủ các nội dung</t>
  </si>
  <si>
    <t>* Kiểm tra báo cáo kết quả công tác giám sát. Số vụ dịch bệnh xảy ra trên địa bàn trong năm, thời gian của vụ dịch từ khi bắt đầu đến  khi kết thúc, so sánh tỷ lệ mắc/chết với cùng kỳ năm trước.</t>
  </si>
  <si>
    <t>* Điểm trừ: Trừ 1 điểm nếu  để xảy ra dịch (có công bố dịch)</t>
  </si>
  <si>
    <t>Có đầy đủ sổ theo dõi, thống kê, báo cáo, có bản đồ theo dõi dịch tễ, lưu trữ số liệu và tình hình dịch hàng năm.</t>
  </si>
  <si>
    <t>* Kiểm tra sổ sách ghi chép thực tế của đơn vị, bản đồ, biểu đồ dịch.....</t>
  </si>
  <si>
    <t>Thực hiện tốt dự án phòng chống sốt xuất huyết</t>
  </si>
  <si>
    <t>- Đạt đủ và thực hiện ≥90% các mục tiêu chuyên môn dự án đề ra</t>
  </si>
  <si>
    <t>- Thực hiện &lt;90% các mục tiêu chuyên môn dự án đề ra</t>
  </si>
  <si>
    <t>* Kiểm tra kết quả các nội dung thực hiện và các mục tiêu, chỉ tiêu đề ra</t>
  </si>
  <si>
    <t>* Kiểm tra thực tế số lần báo cáo tuần, tháng, qui, năm, báo cáo đột xuất, báo cáo ngày, báo cáo dịch</t>
  </si>
  <si>
    <t>Có kế hoạch và triển khai các hoạt động về vắc xin và sinh phẩm trong công tác phòng chống dịch bệnh</t>
  </si>
  <si>
    <t>- Đạt được mục tiêu TCMR giao</t>
  </si>
  <si>
    <t>* Kiểm tra tỷ lệ % đạt TCMR</t>
  </si>
  <si>
    <t>Triển khai thực hiện các quy định về an toàn tiêm chủng</t>
  </si>
  <si>
    <t xml:space="preserve"> - Triển khai chưa đầy đủ</t>
  </si>
  <si>
    <t>* Điểm trừ để xảy ra tai biến vắc xin do nguyên nhân chủ quan (50% số điểm đạt được của mục này)</t>
  </si>
  <si>
    <t>Quản lý đầy đủ mạng lưới y tế cơ sở nhà máy, xí nghiệp trong phạm vi được giao quản lý</t>
  </si>
  <si>
    <t>* Kiểm tra danh sách nhà máy, xí nghiệp tại địa phương do đơn vị lập để quản lý</t>
  </si>
  <si>
    <t>2. Tổ chức khám sức khoẻ định kỳ theo chỉ tiêu kế hoạch (các doanh nghiệp vừa và nhỏ trên địa bàn)</t>
  </si>
  <si>
    <t>* Kiểm tra danh sách cán bộ, công nhân các đơn vị được tổ chức khám sức khoẻ định kỳ theo chỉ tiêu kế hoạch năm</t>
  </si>
  <si>
    <t>Triển khai thực hiện và giám sát các hoạt động phòng chống TNTT, xây dựng cộng đồng an toàn tại địa phương</t>
  </si>
  <si>
    <t xml:space="preserve">* Kiểm tra các báo cáo thực hiện và giám sát các hoạt động PCTNTT và xây dựng cộng đồng an toàn tại địa phương </t>
  </si>
  <si>
    <t>Hướng dẫn kiểm tra đôn đốc thực hiện các quy định về VSATLĐ trong các cơ sở sản xuất</t>
  </si>
  <si>
    <t>* Kiểm tra hồ sơ, biên bản làm việc</t>
  </si>
  <si>
    <t>Hướng dẫn, giám sát chặt chẽ việc bảo quản, sử dụng và phòng nhiễm độc hoá chất bảo vệ thực vật, có yêu cầu về an toàn vệ sinh lao động và hướng dẫn các đơn vị các biện pháp xử lý ban đầu khi bị nhiễm độc.</t>
  </si>
  <si>
    <t>* Kiểm tra các báo cáo giám sát và hướng dẫn các biện pháp xử lý</t>
  </si>
  <si>
    <t xml:space="preserve"> Triển khai thực hiện các chương trình, dự án liên quan đến sức khoẻ nghề nghiệp và phòng chống tai nạn thương tích</t>
  </si>
  <si>
    <t>* Kiểm tra kế hoạch và kết quả thực hiện các mục tiêu, chỉ tiêu chương trình, dự án so sánh với mục tiêu, chỉ tiêu chương trình, dự án giao cho địa phương</t>
  </si>
  <si>
    <t>Công tác vệ sinh môi trường, y tế trường học</t>
  </si>
  <si>
    <t xml:space="preserve"> Kiểm tra vệ sinh và quản lý chất lượng các nguồn cấp nước, các công trình vệ sinh cho người dân theo kế hoạch</t>
  </si>
  <si>
    <t>- Đạt đủ các nội dung (có biên bản kiểm tra trên 80% các trạm cấp nước, có thông báo phản hồi chất lượng nước cấp không đạt, đề xuất xử lú vi phạm, có báo cáo định kỳ hàng tháng/quý tình hình kiểm tra chất lượng nước và sử dụng nhà tiêu hộ gia đình)</t>
  </si>
  <si>
    <t>- Chưa đạt đủ các nội dung (trên 40% thấp hơn 80% chỉ tiêu)</t>
  </si>
  <si>
    <t>- Không thực hiện (&gt;50%)</t>
  </si>
  <si>
    <t xml:space="preserve"> Kiểm tra, quản lý các cơ sở công cộng; kiểm tra việc thu gom xử lý chất thải y tế các đơn vị quản lý </t>
  </si>
  <si>
    <t>- Đạt đủ các nội dung (trên 80% chỉ tiêu, đạt đủ các kế hoạch kiểm tra và báo cáo 6 tháng/lần)</t>
  </si>
  <si>
    <t>Tuyên truyền giáo dục nhân dân thực hiện vệ sinh môi trường, xử lý nhà tiêu hợp vệ sinh</t>
  </si>
  <si>
    <t xml:space="preserve"> Kiểm tra giám sát vệ sinh trường học</t>
  </si>
  <si>
    <t>- Đạt đủ các nội dung (có kế hoạch hoạt động, biên bản kiểm tra các trường, hoặc báo cáo của trạm (nếu có phân chỉ tiêu về trạm) đạt 80% số trường trong huyện).</t>
  </si>
  <si>
    <t xml:space="preserve">- Chưa đạt đủ các nội dung </t>
  </si>
  <si>
    <t>Báo cáo</t>
  </si>
  <si>
    <t>- Đạt đủ các nội dung (có đầy đủ báo cáo tháng, quý, sáu tháng, cả năm theo quy định;  đúng thời gian ).</t>
  </si>
  <si>
    <t xml:space="preserve">Có kế hoạch thực hiện Chiến lược quốc gia về dinh dưỡng, kế hoạch dinh dưỡng hàng năm và tổ chức triển khai thực hiện tốt kế hoạch </t>
  </si>
  <si>
    <t>- Có kế hoạch và đạt 100% chỉ tiêu KH năm</t>
  </si>
  <si>
    <t>- Có kế hoạch nhưng không đạt chỉ tiêu KH năm</t>
  </si>
  <si>
    <t>- Không có, không thực hiện</t>
  </si>
  <si>
    <t xml:space="preserve">* Kiểm tra cụ thể bản kế hoạch năm và kết quả thực hiện các mục tiêu, chỉ tiêu báo cáo </t>
  </si>
  <si>
    <t xml:space="preserve"> Thực hiện phối hợp điều tra, giám sát công tác dinh dưỡng trên địa bàn</t>
  </si>
  <si>
    <t xml:space="preserve"> - Có kế hoạch, phân công giám sát, thời gian, kết quả thực hiện</t>
  </si>
  <si>
    <t>- Thực hiện, triển khai không đầy đủ</t>
  </si>
  <si>
    <t>Triển khai hoạt động phòng chống thiếu vi chất dinh dưỡng trên địa bàn và các hoạt động khác.</t>
  </si>
  <si>
    <t>- Có triển khai thực hiện hiện đầy đủ</t>
  </si>
  <si>
    <t>- Có triển khai nhưng không đầy đủ</t>
  </si>
  <si>
    <t>* Kiểm tra báo cáo kết quả triển khai</t>
  </si>
  <si>
    <t>Triển khai hoạt động phòng chống các rối loạn do thiếu iod</t>
  </si>
  <si>
    <t>- Đảm bảo độ bao phủ muối iod, chế phẩm có iod đủ tiêu chuẩn phòng bệnh đạt trên 70%</t>
  </si>
  <si>
    <t>- Người dân hiểu biết đúng về phòng chống các rối loạn iod trên 80%</t>
  </si>
  <si>
    <r>
      <t xml:space="preserve">-  Đạt </t>
    </r>
    <r>
      <rPr>
        <u val="single"/>
        <sz val="12"/>
        <rFont val="Times New Roman"/>
        <family val="1"/>
      </rPr>
      <t>&gt;</t>
    </r>
    <r>
      <rPr>
        <sz val="12"/>
        <rFont val="Times New Roman"/>
        <family val="1"/>
      </rPr>
      <t>100%</t>
    </r>
  </si>
  <si>
    <t>-  &lt; 80 %</t>
  </si>
  <si>
    <t xml:space="preserve">* Xem báo cáo biểu mẫu xét nghiệm – biểu mẫu 1 </t>
  </si>
  <si>
    <t>- 50%-70%</t>
  </si>
  <si>
    <t xml:space="preserve">- &lt;50% số xã  </t>
  </si>
  <si>
    <t>* Bằng chứng kiểm tra: Báo cáo các xã/ phường/Thị trấn</t>
  </si>
  <si>
    <t>- Đạt ≥ 90 % so với chỉ tiêu</t>
  </si>
  <si>
    <t>- Dưới 60% so với chỉ tiêu</t>
  </si>
  <si>
    <t>* Xem báo cáo hoạt động của cơ sở gửi TT.AIDS tổng hợp.</t>
  </si>
  <si>
    <t xml:space="preserve">- Đạt ≥ 90 % so với số tư vấn </t>
  </si>
  <si>
    <t>- Dưới 80% so với số tư vấn</t>
  </si>
  <si>
    <t xml:space="preserve">* Báo cáo, sổ sách từ Phòng TVXNTN </t>
  </si>
  <si>
    <t>Chương trình bao cao su:</t>
  </si>
  <si>
    <t>- Đạt  80% - 100%</t>
  </si>
  <si>
    <t>- Đạt 60% - &lt;80%</t>
  </si>
  <si>
    <t>Chương trình Bơm kim tiêm:</t>
  </si>
  <si>
    <t>Tổ chức giám sát CT. CTGTH ở xã/ phường:</t>
  </si>
  <si>
    <t>- Thực hiện hàng tháng</t>
  </si>
  <si>
    <t>- Thực hiện hàng quý</t>
  </si>
  <si>
    <t>-  Không thực hiện</t>
  </si>
  <si>
    <t>* Kiểm tra biên bản, sổ sách</t>
  </si>
  <si>
    <t>Thực hiện các chỉ tiêu chuyên môn về điều trị và chăm sóc HIV/AIDS:</t>
  </si>
  <si>
    <t>a. Tỉ lệ phụ nữ mang thai được tư vấn, xét nghiệm HIV và nhận kết quả/chỉ tiêu kế hoạch được giao hàng năm:</t>
  </si>
  <si>
    <t>Đạt 90 - 100%</t>
  </si>
  <si>
    <t>Đạt 80 - 89%</t>
  </si>
  <si>
    <t>b. Tỉ lệ bà mẹ mang thai nhiễm HIV được điều trị DPLTMC/ số phụ nữ mang thai nhiễm HIV:</t>
  </si>
  <si>
    <t>* Xem kế hoạch hoạt động và báo cáo hoạt động  năm</t>
  </si>
  <si>
    <t>Không đạt</t>
  </si>
  <si>
    <t xml:space="preserve">                    &lt; 70%</t>
  </si>
  <si>
    <t xml:space="preserve">     -  Hóa chất có dán nhãn và ghi đúng quy định</t>
  </si>
  <si>
    <t xml:space="preserve">     -  Sổ xét nghiệm ghi đầy đủ và đúng</t>
  </si>
  <si>
    <t xml:space="preserve">                    &gt; 90%</t>
  </si>
  <si>
    <t xml:space="preserve">   -  Nhật tu đàm kiểm soát và đánh giá đúng kỳ hạn vào sổ xanh.</t>
  </si>
  <si>
    <t xml:space="preserve">   -  Điều trị không đúng công thức (một BN)</t>
  </si>
  <si>
    <t xml:space="preserve">   -  Số liệu giữa báo cáo XN và báo cáo Thống kê phải khớp nhau</t>
  </si>
  <si>
    <t>Có thực hiện &gt; 3 đơn vị</t>
  </si>
  <si>
    <t>Thực hiện &lt; 3 đơn vị</t>
  </si>
  <si>
    <t>90- 100 %</t>
  </si>
  <si>
    <t>&lt; 90 %</t>
  </si>
  <si>
    <t>Tỷ lệ phụ nữ đẻ được khám thai 3 lần trở lên trong thai kỳ</t>
  </si>
  <si>
    <t>≥90%</t>
  </si>
  <si>
    <t>85 - &lt;90%</t>
  </si>
  <si>
    <t>&lt;85%</t>
  </si>
  <si>
    <t xml:space="preserve"> &lt;90%</t>
  </si>
  <si>
    <t xml:space="preserve">Tỷ lệ phụ nữ đẻ tại cơ sở y tế </t>
  </si>
  <si>
    <t>≥95%</t>
  </si>
  <si>
    <t xml:space="preserve"> &lt;95%</t>
  </si>
  <si>
    <t>Tỷ lệ phụ nữ đẻ và trẻ SS được chăm sóc sau sinh (42 ngày)</t>
  </si>
  <si>
    <t>≥75%</t>
  </si>
  <si>
    <t xml:space="preserve"> &lt;75%</t>
  </si>
  <si>
    <t>Tỷ lệ phụ nữ đẻ được tiêm phòng uốn ván đủ liều</t>
  </si>
  <si>
    <t xml:space="preserve"> &lt;90</t>
  </si>
  <si>
    <t>Quản lý tai biến sản khoa và tử vong mẹ</t>
  </si>
  <si>
    <t>Tỷ lệ TBSK tăng so với năm trước</t>
  </si>
  <si>
    <t xml:space="preserve">Tử vong  trẻ &lt; 5 tuổi </t>
  </si>
  <si>
    <t xml:space="preserve"> Có TV trẻ &lt; 5 tuổi được báo cáo đầy đủ</t>
  </si>
  <si>
    <t>Phá thai</t>
  </si>
  <si>
    <t>Tỷ lệ sơ sinh dưới 2500g ( so với KH năm )</t>
  </si>
  <si>
    <t>Đạt so với KH năm</t>
  </si>
  <si>
    <t>Tỷ lệ suy dinh dưỡng trẻ &lt; 5 tuổi (cân nặng/tuổi) đạt so với kế hoạch được giao (so sánh với chỉ tiêu trong Kế hoạch đã được SYT phê duyệt)</t>
  </si>
  <si>
    <t>Tỷ lệ TE &lt; 2 tuổi SDD được cân theo dõi biểu đồ tăng trưởng hàng tháng</t>
  </si>
  <si>
    <t>Tỷ lệ TE &lt; 2 tuổi được cân, đo theo dõi biểu đồ tăng trưởng 3 tháng /lần</t>
  </si>
  <si>
    <t>Có xây dựng kế hoạch tuyên truyền về an toàn thực phẩm</t>
  </si>
  <si>
    <t>Có tổ chức tuyên truyền hoặc phối hợp với các cơ quan truyền thông, phổ biến về ATTP (các văn bản QPPL, chuyên môn trong Tháng hành động, mùa vụ…) trên các PTTT đại chúng</t>
  </si>
  <si>
    <t>Tổ chức khám sức khỏe cho từ 90% cơ sở kinh doanh DVAU trở lên; 60% kinh doanh TADP trở lên</t>
  </si>
  <si>
    <t>Thực hiện chế độ báo cáo (báo cáo đầy đủ, đúng)</t>
  </si>
  <si>
    <t>a. Đơn vị có xây dựng định mức vật tư tiêu hao cho các khoa, phòng và cấp phát sử dụng dựa trên định mức theo quy định</t>
  </si>
  <si>
    <t>b. Có các biện pháp chống lãng phí và thực hành tiết kiệm</t>
  </si>
  <si>
    <t>1. Sai phạm về quản lý, sử dụng kinh phí làm thất thoát ngân sách nhà nước, có kết luận của thanh tra (Trừ 2)</t>
  </si>
  <si>
    <t>A</t>
  </si>
  <si>
    <t>B</t>
  </si>
  <si>
    <t xml:space="preserve"> Các đơn vị có KH đảm bảo công tác y tế  và đảm bảo Phục vụ khu vực phòng thủ cho năm đầu chiến tranh</t>
  </si>
  <si>
    <t>2. Thu phí  dịch vụ khám chữa bệnh, phí và lệ phí trong y tế dự phòng, vệ sinh an toàn thực phẩm,..chưa đúng các Thông tư, văn bản hướng dẫn, qui định của Nhà nước (Trừ 1)</t>
  </si>
  <si>
    <t xml:space="preserve"> Tiêm  VAT2 cho PN có thai</t>
  </si>
  <si>
    <t>B1</t>
  </si>
  <si>
    <t>B2</t>
  </si>
  <si>
    <t>B1.1</t>
  </si>
  <si>
    <t>B1.2</t>
  </si>
  <si>
    <t>B2.1</t>
  </si>
  <si>
    <t>B2.2</t>
  </si>
  <si>
    <t>B2.3</t>
  </si>
  <si>
    <t>B2.4</t>
  </si>
  <si>
    <t>CÁC CHỈ TIÊU</t>
  </si>
  <si>
    <t>Kiểm phẩm:</t>
  </si>
  <si>
    <t>Loại giỏi: ≥ 95% điểm chuẩn</t>
  </si>
  <si>
    <t>Loại Khá: 90 đến &lt; 95 điểm chuẩn</t>
  </si>
  <si>
    <t>Loại kém:  &lt; 80 điểm chuẩn</t>
  </si>
  <si>
    <t>Loại Trung bình: 80 đến &lt; 90 điểm chuẩn</t>
  </si>
  <si>
    <t>Quy định xếp loại:</t>
  </si>
  <si>
    <t xml:space="preserve"> - Có đầy đủ</t>
  </si>
  <si>
    <t>Tạo thêm nguồn kinh phí từ các hoạt động dịch vụ và thu phí của đơn vị so với chỉ tiêu:</t>
  </si>
  <si>
    <t xml:space="preserve"> - Vượt ≥ 10%</t>
  </si>
  <si>
    <t xml:space="preserve"> - Vượt dưới &lt;10%</t>
  </si>
  <si>
    <t xml:space="preserve"> - Đạt &lt;90%</t>
  </si>
  <si>
    <t xml:space="preserve"> - Đạt 90% - 100%</t>
  </si>
  <si>
    <t>* Kiểm tra so sánh đối chiếu với, chỉ tiêu.</t>
  </si>
  <si>
    <t xml:space="preserve"> - Triển khai thực hiện đầy đủ, đảm bảo an toàn tiêm chủng tại Trung tâm</t>
  </si>
  <si>
    <t>Công tác vệ sinh lao động</t>
  </si>
  <si>
    <t>* Kiểm tra thực tế, danh sách cán bộ tiêm chủng, các quy định và các văn bản chỉ đạo tuyến dưới, Giấy chứng nhận an toàn tiêm chủng của TTYT và của Trạm y tế xã…</t>
  </si>
  <si>
    <t>- Đạt Đủ các nội dung (có kế hoạch các hoạt động hưởng ứng tuần lễ quốc gia Nước sạch và Vệ sinh môi trường, ngày Vệ sinh yêu Nước nâng cao sức khỏe nhân dân, có báo cáo tổng hợp các hoạt động, các hình thức tuyên truyền)</t>
  </si>
  <si>
    <t>- Chưa đạt đủ các nội dung (có kế hoạch các hoạt động, thiếu báo cáo, báo cáo không đủ nội dung)</t>
  </si>
  <si>
    <t>Xây dựng kế hoạch truyền thông phòng, chống dịch bệnh; các chiến dịch theo định hướng Truyền thông - Giáo dục sức khỏe Trung ương</t>
  </si>
  <si>
    <t>- Kế hoạch truyền thông phòng, chống các dịch bệnh; kế hoạch các chiến dịch truyền thông theo định hướng đầy đủ và đúng quy trình</t>
  </si>
  <si>
    <t>- Cán bộ các khoa, phòng có phối hợp với Tổ Truyền thông trong truyền thông phòng, chống dịch bệnh; các chiến dịch truyền thông theo định hướng</t>
  </si>
  <si>
    <t xml:space="preserve"> Phối hợp truyền thông giáo dục sức khỏe ngoài ngành y tế</t>
  </si>
  <si>
    <t xml:space="preserve">- Có kế hoạch phối hợp với các BNĐT như: phụ nữ, thanh niên, nông dân,… ít nhất 4 lần/năm       </t>
  </si>
  <si>
    <t>- Có hoạt động cụ thể và đánh giá sau khi phối hợp</t>
  </si>
  <si>
    <t>Phòng truyền thông tại TTYT (cơ sở vật chất)</t>
  </si>
  <si>
    <t>* Kiểm tra kế hoạch năm, chú ý đến kế hoạch phòng chống dịch chủ động các chỉ tiêu và mục tiêu cụ thể cho từng bệnh (Số xuất huyết, tay chân miệng, cúm A, MER CoV…)</t>
  </si>
  <si>
    <t xml:space="preserve"> - Đạt đủ các nội dung và đạt 90-100% chỉ tiêu KH năm</t>
  </si>
  <si>
    <t xml:space="preserve"> - Chưa đạt đạt đủ các nội dung và đạt &lt; 90% chỉ tiêu KH năm</t>
  </si>
  <si>
    <t>Hoạt động dinh dưỡng, phòng chống rối loạn iod</t>
  </si>
  <si>
    <t xml:space="preserve"> Thực hiện Tư vấn xét nghiệm theo quy định</t>
  </si>
  <si>
    <t>Kết quả tư vấn đạt được so với chỉ tiêu cam kết</t>
  </si>
  <si>
    <t>Thực hiện Theo dõi, đánh giá chương trình theo quy định:</t>
  </si>
  <si>
    <t>- Đạt trên 70% số xã được rà soát số liệu dịch/ số xã có người 
nhiễm</t>
  </si>
  <si>
    <t>Thực hiện theo đúng quy định của Thường quy giám sát HIV ở Việt Nam, đối với tuyến huyện đảm bảo 4 mục tiêu.</t>
  </si>
  <si>
    <r>
      <t xml:space="preserve">Chất lượng hoạt động: </t>
    </r>
    <r>
      <rPr>
        <sz val="12"/>
        <rFont val="Times New Roman"/>
        <family val="1"/>
      </rPr>
      <t>Có kiểm tra giám sát hoạt động, rà soát đối chiếu số liệu hàng năm giữa các tuyến.</t>
    </r>
  </si>
  <si>
    <t xml:space="preserve"> - Kiểm kê thuốc định kỳ hàng tháng có xác nhận của BGĐ.</t>
  </si>
  <si>
    <t>CÔNG TÁC AN TOÀN VỆ SINH THỰC PHẨM</t>
  </si>
  <si>
    <t>Thực hiện chỉ tiêu chương trình</t>
  </si>
  <si>
    <t xml:space="preserve"> - &lt; 60%</t>
  </si>
  <si>
    <t>Thực hiện chỉ tiêu chương trình theo kế hoạch năm</t>
  </si>
  <si>
    <t>Đạt &lt;80%</t>
  </si>
  <si>
    <t xml:space="preserve"> - Cung cấp dịch vụ điều trị Dự phòng LTMC,  triển khai và báo cáo kết quả thực hiện tháng cao điểm DPLTMC</t>
  </si>
  <si>
    <t xml:space="preserve"> - Điều trị ARV người lớn</t>
  </si>
  <si>
    <t xml:space="preserve"> - Chăm sóc tại nhà và cộng đồng</t>
  </si>
  <si>
    <t xml:space="preserve"> - Có triển khai chương trình Lao/HIV</t>
  </si>
  <si>
    <t xml:space="preserve"> - Điều trị dự phòng sau phơi nhiễm do TNRRNN.</t>
  </si>
  <si>
    <t xml:space="preserve">Phân tích phần mềm và đối chiếu với báo cáo tháng gửi TT. PC HIV/AIDS, xem cụ thể báo cáo 2 tháng trong năm. </t>
  </si>
  <si>
    <t xml:space="preserve"> - Phòng TVXNTN theo hướng dẫn tại thông tư 01/2015/TT-BYT.
 - Về cơ sở vật chất: phòng TV và XN đạt tiêu chuẩn.
 - Về nhân sự: Được bố trí theo quy định (tối thiểu 3 cán bộ).
 - TTB và tài liệu của Phòng Tư vấn đầy đủ (lịch tư vấn, tài liệu truyền thông, quy trình tư vấn, dụng cụ trực quan).
 - Sổ sách ghi chép đầy đủ (Sổ tư vấn, sổ xét nghiệm, phiếu thu thập thông tin, phiếu đồng ý xét nghiệm, phiếu giới thiệu chuyển tuyến).  </t>
  </si>
  <si>
    <t>Xem xét các biểu mẫu báo cáo và biên bản kiểm tra định kỳ, đánh giá 3 tiêu chí sau:
- Thực hiện đúng quy định thông tư 03/2015/TT-BYT, ngày
 16/3/2015 quy định chế độ báo cáo công tác Phòng, chống HIV/AIDS.
 - Thực hiện đúng quy định của thông tư 09/2012/TT-BYT ngày 24/6/2012 Hướng dẫn giám sát dịch tễ học HIV/AIDS và giám sát các nhiễm trùng lây truyền qua đường tình dục
 - Có giám sát kiểm tra việc thu thập quản lý và báo cáo số liệu theo dõi, đánh giá chương trình định kỳ/năm.</t>
  </si>
  <si>
    <t>* Kiểm tra xác suất một biểu và một xã (đối chiếu giữa số của huyện và số của xã)
* Có biên bản kiểm tra số liệu với các xã (chữ ký đoàn kiểm tra và chữ ký có dấu bên được kiểm tra)</t>
  </si>
  <si>
    <r>
      <t xml:space="preserve"> Chất lượng hoạt động tư vấn: </t>
    </r>
    <r>
      <rPr>
        <sz val="12"/>
        <rFont val="Times New Roman"/>
        <family val="1"/>
      </rPr>
      <t>Tỷ lệ khách hàng xét nghiệm và quay trở lại được tư vấn sau xét nghiệm</t>
    </r>
  </si>
  <si>
    <t>Thực hiện quy chế chuyên môn</t>
  </si>
  <si>
    <t>- Đạt 80à&lt;100%</t>
  </si>
  <si>
    <t>- Đạt 60% à &lt;90% so với chỉ tiêu</t>
  </si>
  <si>
    <t>- Đạt 80% à &lt;90% so với số tư vấn</t>
  </si>
  <si>
    <t>Số lượt khám phụ khoa trung bình (so chỉ tiêu )</t>
  </si>
  <si>
    <t>Có theo dõi tình hình, số liệu báo cáo của các cơ sở thuộc huyện, xã, y tế tư nhân</t>
  </si>
  <si>
    <r>
      <rPr>
        <b/>
        <sz val="13"/>
        <rFont val="Times New Roman"/>
        <family val="1"/>
      </rPr>
      <t>Cách tính điểm:</t>
    </r>
    <r>
      <rPr>
        <sz val="13"/>
        <rFont val="Times New Roman"/>
        <family val="1"/>
      </rPr>
      <t xml:space="preserve">
a) Trừ điểm chuẩn cho các tiêu chuẩn kiểm tra không thuộc phạm vi chức năng, nhiệm vụ của đơn vị được trưởng đoàn kiểm tra đồng ý và phải ghi cụ thể vào biên bản kiểm tra.
b) Sau khi chấm điểm quy ra tỷ lệ % tổng số điểm đạt của đơn vị.
c) Một số tiêu chuẩn kiểm tra có nhiều tiểu mục mà thang điểm không phân cụ thể, Cán bộ kiểm tra xem xét mức đạt được của đơn vị và cho điểm tương ứng (điểm lửng) nhưng không vượt quá điểm chuẩn.
</t>
    </r>
  </si>
  <si>
    <t xml:space="preserve"> - Thuốc hướng thần được để riêng trong tủ có khóa</t>
  </si>
  <si>
    <t>Không gửi 01 báo cáo định kỳ tháng; (Nếu không gửi từ 3 báo cáo tháng/năm trở lên sẽ không đạt chỉ tiêu này). (trừ 0,1đ)</t>
  </si>
  <si>
    <t>Không gửi 1 báo cáo đột xuất, chuyên đề (trừ 0,1đ)</t>
  </si>
  <si>
    <t>Không gửi báo cáo năm (trừ 0,5 đ)</t>
  </si>
  <si>
    <t>Không gửi 01 báo cáo định kỳ quí, 6 tháng, 9 tháng) (trừ 0,25đ)</t>
  </si>
  <si>
    <t>Tổ chức xác nhận kiến thức về ATTP (nếu được cơ quan có thẩm quyền giao nhiệm vụ) cho &gt;= 75% cơ sở DVAU và &gt;= 60% cơ sơ kinh doanh TADDP.</t>
  </si>
  <si>
    <t>Kết quả kiểm tra đánh giá chất lượng bệnh viện đạt từ mức 3.0 trở lên</t>
  </si>
  <si>
    <t>Trung tâm có xây dựng kế hoạch quản lý, sử dụng nguồn kinh phí khám chữa bệnh BHYT được giao và triển khai các giải pháp sử dụng hiệu quả</t>
  </si>
  <si>
    <t>Thực hiện tốt quy chế thông tin, báo cáo bệnh truyền nhiễm gây dịch (Theo Thông tư số 54/2015/TT-BYT của Bộ Y tế)</t>
  </si>
  <si>
    <t>Ngân sách Nhà nước cấp từ chương trình mục tiêu quốc gia</t>
  </si>
  <si>
    <t>Năm 2017</t>
  </si>
  <si>
    <t>Năm 2018</t>
  </si>
  <si>
    <t>Số liệu 
cùng kỳ 2017</t>
  </si>
  <si>
    <t>IV. BIỂU  KẾT QUẢ THỰC HIỆN CÁC CHỈ TIÊU NĂM 2018</t>
  </si>
  <si>
    <t>Chỉ tiêu 
năm 2018</t>
  </si>
  <si>
    <t>(Số liệu tính từ 01/01/2018 và ước đến 31/12/2018)</t>
  </si>
  <si>
    <t>Không đạt, Không thực hiện</t>
  </si>
  <si>
    <t>Có bố trí bàn, ghế làm việc và tư vấn, lịch trực tư vấn, có mô hình dụng cụ, tài liệu để tư vấn và các trang thiết bị nghe nhìn (theo Quyết định số: 2420/ QĐ-BYT, ngày 07 tháng 7 năm 2010 của Bộ trưởng Bộ Y tế) Trang trí, sắp xếp đẹp; ngăn nắp, thứ tự và sạch sẽ</t>
  </si>
  <si>
    <t>Có Phòng truyền thông - giáo dục sức khỏe riêng, đặt ở sảnh hoặc gần sảnh tiếp đón bệnh nhân để nhiều người dân dễ tiếp cận</t>
  </si>
  <si>
    <t>Khám chữa bệnh bảo hiểm y tế</t>
  </si>
  <si>
    <t>Chuyển dữ liệu khám chữa bệnh BHYT lên cổng giám định đầy đủ, đúng thời gian</t>
  </si>
  <si>
    <t>Chất lượng bệnh viện</t>
  </si>
  <si>
    <t>Tỷ lệ % số Tiêu chí mức 1 dưới hoặc bằng 5% tổng số tiêu chí áp dụng</t>
  </si>
  <si>
    <t>C</t>
  </si>
  <si>
    <t>CÔNG TÁC KHÁM, CHỮA BỆNH</t>
  </si>
  <si>
    <t>CÔNG TÁC DỰ PHÒNG</t>
  </si>
  <si>
    <t>Y tế Dự phòng và phòng chống dịch bệnh</t>
  </si>
  <si>
    <t>B2.1.1</t>
  </si>
  <si>
    <t>B2.1.2</t>
  </si>
  <si>
    <t>B2.1.3</t>
  </si>
  <si>
    <t>B2.1.4</t>
  </si>
  <si>
    <t>B2.3.1</t>
  </si>
  <si>
    <t>B2.3.2</t>
  </si>
  <si>
    <t>B2.3.3</t>
  </si>
  <si>
    <t>Hoạt động Phòng chống HIV/AIDS</t>
  </si>
  <si>
    <t>Giám sát, theo dõi, đánh giá chương trình</t>
  </si>
  <si>
    <t>Can thiệp giảm tác hại dự phòng lây nhiễm</t>
  </si>
  <si>
    <t>Chăm sóc, điều trị và dự phòng lây nhiễm hiv từ mẹ sang con</t>
  </si>
  <si>
    <t>Hoạt động SK tâm thần cộng đồng</t>
  </si>
  <si>
    <t>Thực hiện chỉ tiêu kế hoạch và quản lý bệnh nhân</t>
  </si>
  <si>
    <t>B2.5</t>
  </si>
  <si>
    <t>Hoạt động Phòng chống các bệnh về mắt</t>
  </si>
  <si>
    <t>B2.6</t>
  </si>
  <si>
    <t>B2.7</t>
  </si>
  <si>
    <t>Hoạt động phòng chống Lao</t>
  </si>
  <si>
    <t>Hoạt động truyền thông giáo dục sức khỏe</t>
  </si>
  <si>
    <t>B2.8</t>
  </si>
  <si>
    <t>B2.9</t>
  </si>
  <si>
    <t>PHẦN B</t>
  </si>
  <si>
    <t>Công tác Chăm sóc sức khỏe sinh sản</t>
  </si>
  <si>
    <t>Công tác An toàn vệ sinh thực phẩm</t>
  </si>
  <si>
    <t>C1</t>
  </si>
  <si>
    <t>C2</t>
  </si>
  <si>
    <t>CHỈ ĐẠO VÀ XÂY DỰNG MẠNG LƯỚI Y TẾ CƠ SỞ</t>
  </si>
  <si>
    <t>THỰC HIỆN TIÊU CHÍ QUỐC GIA Y TẾ XÃ</t>
  </si>
  <si>
    <t>&gt;95%</t>
  </si>
  <si>
    <t>90 -  95%</t>
  </si>
  <si>
    <t>TRUNG TÂM Y TẾ HUYỆN, THỊ XÃ</t>
  </si>
  <si>
    <t>Phối kết hợp giữa TTYT  và các ban, ngành trong huyện, thị xã (xem văn bản: dưới dạng bản cam kết, hợp đồng trách nhiệm, biên bản ghi nhớ, công văn, quyết định, kế hoạch…)</t>
  </si>
  <si>
    <t>Trang thiết bị, sổ sách  phòng xét nghiệm đàm:</t>
  </si>
  <si>
    <t xml:space="preserve">     -  Bảo quản KHV đúng quy định</t>
  </si>
  <si>
    <t xml:space="preserve">     -  Phiếu xét nghiệm đàm ghi đầy đủ và đúng</t>
  </si>
  <si>
    <t xml:space="preserve">     -  Chất lượng bệnh phẩm</t>
  </si>
  <si>
    <t xml:space="preserve">     -  Tẩy màu</t>
  </si>
  <si>
    <t xml:space="preserve">     -  Độ sạch</t>
  </si>
  <si>
    <t xml:space="preserve">     -  Độ dày</t>
  </si>
  <si>
    <t xml:space="preserve">     - Kích thước</t>
  </si>
  <si>
    <t xml:space="preserve">     - Độ mịn</t>
  </si>
  <si>
    <t>Có Lỗi định lượng lớn (trừ 0,5 điểm)</t>
  </si>
  <si>
    <t>Tỷ lệ bệnh nhân lao phổi AFB(+) mới được xét nghiệm Gene-Xpert</t>
  </si>
  <si>
    <t xml:space="preserve">     &gt; 80%</t>
  </si>
  <si>
    <t xml:space="preserve">     70% - 80%</t>
  </si>
  <si>
    <t xml:space="preserve">     &lt; 70%</t>
  </si>
  <si>
    <t>Tỷ lệ bệnh nhân lao phổi AFB(+) không phải mới được xét nghiệm Gene-Xpert</t>
  </si>
  <si>
    <t xml:space="preserve">     &gt; 95%</t>
  </si>
  <si>
    <t xml:space="preserve">     80% - 95%</t>
  </si>
  <si>
    <t xml:space="preserve">     &lt; 80%</t>
  </si>
  <si>
    <t>Tỷ lệ trẻ mắc lao tiềm ẩn được điều trị</t>
  </si>
  <si>
    <t xml:space="preserve">         &gt; 70%</t>
  </si>
  <si>
    <t xml:space="preserve">         &lt; 50%</t>
  </si>
  <si>
    <t>Tổng số người thử đàm phát hiện trong năm so với chỉ tiêu.</t>
  </si>
  <si>
    <t xml:space="preserve">                    70 – 90%</t>
  </si>
  <si>
    <t>Tổng số bệnh nhân lao thu dung điều trị so với kế hoạch năm</t>
  </si>
  <si>
    <t xml:space="preserve">   -  Sổ sách sạch sẽ, phân loại rõ ràng, sử dụng màu đúng quy định.</t>
  </si>
  <si>
    <t xml:space="preserve">   -  Phân loại và thu dung BN đúng quy định</t>
  </si>
  <si>
    <t>Kết quả quản lý điều trị: (xem báo cáo quý, năm)</t>
  </si>
  <si>
    <t xml:space="preserve">   -  Tỷ lệ âm hóa:                      &gt; 90%</t>
  </si>
  <si>
    <t xml:space="preserve">   -  Tỷ lệ hoàn thành:                &gt; 90%</t>
  </si>
  <si>
    <t xml:space="preserve">   -  Tỷ lệ không quản lý được:  &lt; 2%</t>
  </si>
  <si>
    <t xml:space="preserve">   -  Tỷ lệ thất bại:                      &lt; 3%</t>
  </si>
  <si>
    <t xml:space="preserve">   -  Tỷ lệ chết:                            &lt; 3%</t>
  </si>
  <si>
    <t>Tổng số AFB(+) mới thu dung điều trị so với kế hoạch năm</t>
  </si>
  <si>
    <t xml:space="preserve">Tỷ lệ BN lao thu dung được xét nghiệm HIV </t>
  </si>
  <si>
    <t>Tổ chức hoạt động TTGDSK với nhiều hình thức đa dạng, phong phú</t>
  </si>
  <si>
    <t>- Hội thi</t>
  </si>
  <si>
    <t>- Triển khai mô hình điểm</t>
  </si>
  <si>
    <t>- Mittinh</t>
  </si>
  <si>
    <t>- Nói chuyện chuyên đề</t>
  </si>
  <si>
    <t>- Phát trên loa truyền thanh 4 lần/tháng tại cộng đồng và phát
tại TTYT</t>
  </si>
  <si>
    <t xml:space="preserve">  - Tỷ lệ bệnh tâm thần bỏ trị/tổng số BN đang điều trị dưới 20%</t>
  </si>
  <si>
    <t xml:space="preserve"> -  Tỷ lệ bệnh TTPL điều trị ổn định &gt; 70%</t>
  </si>
  <si>
    <t xml:space="preserve"> - Tỷ lệ bệnh Động kinh điều trị ổn định &gt; 80%</t>
  </si>
  <si>
    <t xml:space="preserve"> - Tỷ lệ bệnh tâm thần mãn tính, tàn phế dưới 20%</t>
  </si>
  <si>
    <t>Qui chế khám bệnh kê đơn:</t>
  </si>
  <si>
    <t xml:space="preserve">  - Có bệnh án đầy đủ với số lượng bệnh nhân  quản lý.</t>
  </si>
  <si>
    <t xml:space="preserve"> - Ghi diễn biến bệnh đầy đủ và phù hợp </t>
  </si>
  <si>
    <t xml:space="preserve"> - Thuốc điều trị phù hợp với diễn biến bệnh</t>
  </si>
  <si>
    <t xml:space="preserve"> - CB chuyên khoa huyện có kiểm tra bệnh án mỗi quí 1 lần</t>
  </si>
  <si>
    <t>Qui chế quản lý và cấp phát thuốc hướng thần:</t>
  </si>
  <si>
    <t xml:space="preserve"> - Có thực hiện đơn thuốc "H" theo đúng mẫu qui định</t>
  </si>
  <si>
    <t xml:space="preserve"> - Có lưu đơn thuốc "H" tại phòng khám và nơi cấp thuốc</t>
  </si>
  <si>
    <t xml:space="preserve"> - Đơn thuốc "H" lưu nơi cấp thuốc có đủ chữ ký người nhận và YBS</t>
  </si>
  <si>
    <t>Hoạt động Phòng chống bệnh phong</t>
  </si>
  <si>
    <t>Khám phát hiện bệnh phong mới:</t>
  </si>
  <si>
    <t xml:space="preserve"> - Khám người tiếp xúc đạt &gt; 80%</t>
  </si>
  <si>
    <t xml:space="preserve"> - Có thực hiện Khám lồng ghép phát hiện bệnh phong mới:</t>
  </si>
  <si>
    <t xml:space="preserve"> + Tại phòng khám đa khoa Trạm y tế</t>
  </si>
  <si>
    <t xml:space="preserve"> + Với các chương trình y tế khác tại cộng đồng</t>
  </si>
  <si>
    <t xml:space="preserve"> - Tỷ lệ tàn tật độ 2 trong bệnh phong mới &lt; 15%</t>
  </si>
  <si>
    <r>
      <t xml:space="preserve"> </t>
    </r>
    <r>
      <rPr>
        <b/>
        <sz val="12"/>
        <rFont val="Times New Roman"/>
        <family val="1"/>
      </rPr>
      <t>Tuyên truyền kiến thức bệnh phong</t>
    </r>
  </si>
  <si>
    <t xml:space="preserve"> + Tuyên truyền trong trường học</t>
  </si>
  <si>
    <t xml:space="preserve"> + Tuyên truyền cho cán bộ ban ngành đoàn thể</t>
  </si>
  <si>
    <t xml:space="preserve"> + Tuyên truyền trên đài truyền thanh huyện xã, trạm y tế</t>
  </si>
  <si>
    <t>Quản lý điều trị và giám sát bệnh phong:</t>
  </si>
  <si>
    <t xml:space="preserve">  - Có sổ quản lý bệnh phong và cập nhật đầy đủ các cột mục</t>
  </si>
  <si>
    <t xml:space="preserve"> - Bệnh án có cập nhật đầy đủ các chi tiết trong bệnh án</t>
  </si>
  <si>
    <t xml:space="preserve"> - Bệnh án có Sơ kết và tổng kết khi hoàn thành điều trị</t>
  </si>
  <si>
    <t xml:space="preserve"> - Bệnh án có cập nhật đầy đủ nội dung giám sát sau điều trị</t>
  </si>
  <si>
    <t>Chăm sóc tàn tật</t>
  </si>
  <si>
    <t xml:space="preserve"> - Bệnh nhân có tàn tật được chăm sóc ít nhất mỗi quí 1 lần</t>
  </si>
  <si>
    <t xml:space="preserve"> - Không có trường hợp lỗ đáo bị viêm xương</t>
  </si>
  <si>
    <t xml:space="preserve"> - Thực hiện trắc nghiệm cơ đúng qui định</t>
  </si>
  <si>
    <t xml:space="preserve"> - 100% BN có bàn chân mất cảm giác được cấp giầy phòng ngừa</t>
  </si>
  <si>
    <t>Thực hiện chỉ tiêu:</t>
  </si>
  <si>
    <t xml:space="preserve"> - Đạt 100%  chỉ tiêu phẫu thuật đục thủy tinh thể</t>
  </si>
  <si>
    <t xml:space="preserve"> - Đạt 100%  chỉ tiêu phẫu thuật quặm mi, mây thịt</t>
  </si>
  <si>
    <t xml:space="preserve"> - Đạt 100%  chỉ tiêu khám mắt hột học sinh tiểu học</t>
  </si>
  <si>
    <r>
      <t xml:space="preserve"> </t>
    </r>
    <r>
      <rPr>
        <b/>
        <sz val="12"/>
        <rFont val="Times New Roman"/>
        <family val="1"/>
      </rPr>
      <t>Thực hiện kế hoạch, báo cáo:</t>
    </r>
  </si>
  <si>
    <t xml:space="preserve">  - Có triển khai hoạt động khám khúc xạ học sinh</t>
  </si>
  <si>
    <t>BẢNG TỔNG HỢP KẾT QUẢ</t>
  </si>
  <si>
    <t>Có kế hoạch kiểm tra năm, định kỳ, đột xuất, phối hợp liên ngành được phê duyệt</t>
  </si>
  <si>
    <t>Số cơ sở kinh doanh DVAU và TĂĐP quản lý được kiểm tra đạt từ 80% trở lên</t>
  </si>
  <si>
    <t>Từ 90% trở lên (0,5 điểm)</t>
  </si>
  <si>
    <t>Đạt từ 80% đến 89% (0,25điểm)</t>
  </si>
  <si>
    <t>Đạt dưới 80% (0 điểm)</t>
  </si>
  <si>
    <t xml:space="preserve"> Tỉ lệ cơ sở kinh doanh DVAU sau thanh, kiểm tra đạt vệ sinh 80% so với số được kiểm tra</t>
  </si>
  <si>
    <t xml:space="preserve"> Có sổ theo dõi các cơ sở không đạt trong quá trình kiểm tra</t>
  </si>
  <si>
    <t>Có đề nghị xử lý các hành vi vi phạm về ATTP (xem hồ sơ lưu đầy đủ)</t>
  </si>
  <si>
    <t xml:space="preserve">Thực hiện chế độ báo cáo đúng, đầy đủ </t>
  </si>
  <si>
    <t xml:space="preserve"> - Có kế hoạch hoạt động theo năm, quí, tháng; có sơ kết tổng kết báo cáo đầy đủ</t>
  </si>
  <si>
    <t>Các hoạt động hỗ trợ khác</t>
  </si>
  <si>
    <t xml:space="preserve"> * Kiểm tra hồ sơ, sổ sách, số liệu, các b/c kết quả giám sát, điều tra</t>
  </si>
  <si>
    <r>
      <t xml:space="preserve"> Kết quả thực hiện chỉ tiêu:</t>
    </r>
    <r>
      <rPr>
        <sz val="12"/>
        <rFont val="Times New Roman"/>
        <family val="1"/>
      </rPr>
      <t xml:space="preserve"> (Mẫu xét nghiệm HIV )</t>
    </r>
  </si>
  <si>
    <r>
      <t xml:space="preserve"> -</t>
    </r>
    <r>
      <rPr>
        <sz val="12"/>
        <rFont val="Times New Roman"/>
        <family val="1"/>
      </rPr>
      <t xml:space="preserve"> Có triển khai hoạt động khám khúc xạ người cao tuổi</t>
    </r>
  </si>
  <si>
    <r>
      <t>Chất lượng hoạt động:</t>
    </r>
    <r>
      <rPr>
        <b/>
        <i/>
        <sz val="12"/>
        <rFont val="Times New Roman"/>
        <family val="1"/>
      </rPr>
      <t xml:space="preserve">
 </t>
    </r>
    <r>
      <rPr>
        <i/>
        <sz val="12"/>
        <rFont val="Times New Roman"/>
        <family val="1"/>
      </rPr>
      <t>- Số liệu đảm bảo thống nhất tại tất cả các xã.
 - Số liệu đúng và đủ từ các sổ ghi chép báo tại các điểm cung cấp dịch vụ
 - Thực hiện việc kiểm tra thu thập số liệu tại tuyến xã định kỳ hàng năm: &gt;70% số xã được kiểm tra số liệu</t>
    </r>
  </si>
  <si>
    <r>
      <t xml:space="preserve">Triển khai, thực hiện CT điều trị HIV/AIDS và dự phòng lây nhiễm HIV từ mẹ sang con: </t>
    </r>
    <r>
      <rPr>
        <sz val="12"/>
        <rFont val="Times New Roman"/>
        <family val="1"/>
      </rPr>
      <t>thực hiện đầy đủ các dịch vụ chăm sóc và điều trị HIV/AIDS: Điều trị ARV.</t>
    </r>
  </si>
  <si>
    <t>Tỷ lệ TBSK giảm so với năm trước và không có tử vong mẹ</t>
  </si>
  <si>
    <t>Có TVM do TBSK có GS hồi cứu, b/c khẩn tuyến trên  và phản hồi cho tuyến dưới</t>
  </si>
  <si>
    <t xml:space="preserve"> &gt; 95%</t>
  </si>
  <si>
    <t>90 - &lt; 95%</t>
  </si>
  <si>
    <t>Thiếu 1 báo cáo (báo cáo định kỳ, báo cáo đột xuất) không cho điểm</t>
  </si>
  <si>
    <r>
      <rPr>
        <b/>
        <sz val="12"/>
        <rFont val="Times New Roman"/>
        <family val="1"/>
      </rPr>
      <t>Cách tính điểm:</t>
    </r>
    <r>
      <rPr>
        <sz val="12"/>
        <rFont val="Times New Roman"/>
        <family val="1"/>
      </rPr>
      <t xml:space="preserve">
a) Trừ điểm chuẩn cho các tiêu chuẩn kiểm tra không thuộc phạm vi chức năng, nhiệm vụ của đơn vị được trưởng đoàn kiểm tra đồng ý và phải ghi cụ thể vào biên bản kiểm tra.
b) Sau khi chấm điểm quy ra tỷ lệ % tổng số điểm đạt của đơn vị.
c) Một số tiêu chuẩn kiểm tra có nhiều tiểu mục mà thang điểm không phân cụ thể, Cán bộ kiểm tra xem xét mức đạt được của đơn vị và cho điểm tương ứng (điểm lửng) nhưng không vượt quá điểm chuẩn.
</t>
    </r>
  </si>
  <si>
    <t xml:space="preserve"> - Thực hiện đầy đủ</t>
  </si>
  <si>
    <t xml:space="preserve"> - Thực hiện chưa đầy đủ</t>
  </si>
  <si>
    <t xml:space="preserve">Có tham mưu cho Ban chỉ đạo CSSKND xây dựng kế hoạch  thực hiện Tiêu chí Quốc gia về Y tế xã trên địa bàn; Có sơ kết, tổng kết đánh giá định kỳ hàng quý, 6 tháng, năm. 
</t>
  </si>
  <si>
    <t>Xem kế hoạch và báo cáo sơ, tổng kết của Ban Chỉ đạo CSSKND</t>
  </si>
  <si>
    <t>Tỷ lệ người dân tham gia BHYT</t>
  </si>
  <si>
    <t xml:space="preserve">Có phân công bác sĩ tham gia khám bệnh tại TYT nhất 2 buổi/ tuần tại tất cả các Trạm chưa có bác sỹ </t>
  </si>
  <si>
    <t>Đảm bảo 100% TYT có bác sỹ</t>
  </si>
  <si>
    <t xml:space="preserve"> - Đạt 100%</t>
  </si>
  <si>
    <t xml:space="preserve"> - Đạt trên 90%</t>
  </si>
  <si>
    <t xml:space="preserve"> - Đạt dưới 90%</t>
  </si>
  <si>
    <t>Xem bảng phân công bác sỹ tăng cường cho tuyến xã; 
(nếu mục 96 đạt 100% thì nội dung này xem như đạt và chấm đủ 0,5 điểm)</t>
  </si>
  <si>
    <t xml:space="preserve"> - Đạt từ 96% trở lên</t>
  </si>
  <si>
    <t xml:space="preserve"> - Đạt từ 90 đến 96%</t>
  </si>
  <si>
    <t xml:space="preserve"> - Đạt từ mức 3.0 trở lên</t>
  </si>
  <si>
    <t xml:space="preserve"> - Đạt từ 2.8 đến dưới 3.0</t>
  </si>
  <si>
    <t xml:space="preserve"> - Đạt từ 2.5 đến dưới 2.8</t>
  </si>
  <si>
    <t xml:space="preserve"> - Đạt dưới mức 2.5</t>
  </si>
  <si>
    <t xml:space="preserve"> - Dưới hoặc bằng 5%</t>
  </si>
  <si>
    <t xml:space="preserve"> - Trên 5% đến 8%</t>
  </si>
  <si>
    <t xml:space="preserve"> - Trên 8% đến 10%</t>
  </si>
  <si>
    <t xml:space="preserve"> - Trên 10%</t>
  </si>
  <si>
    <t xml:space="preserve">         50% - 70%</t>
  </si>
  <si>
    <t>Có kế hoạch và tổ chức chuyển giao kỹ thuật cho tuyến y tế cơ sở theo nội dung hướng dẫn của Đề án 1816</t>
  </si>
  <si>
    <t xml:space="preserve"> Kiểm tra kế hoạch đã được phê duyệt.</t>
  </si>
  <si>
    <t>Tỷ lệ xã đạt Tiêu chí Quốc gia về y tế xã từ 90% trở lên</t>
  </si>
  <si>
    <t>Có kế hoạch và tổ chức kiểm tra đánh giá tiến độ thực hiện Tiêu chí Quốc gia về y tế xã định kỳ 6 tháng, năm.</t>
  </si>
  <si>
    <t xml:space="preserve"> - Đạt từ 90% trở lên</t>
  </si>
  <si>
    <t xml:space="preserve"> - Đạt 85 đến dưới 90%</t>
  </si>
  <si>
    <t xml:space="preserve"> - Đạt dưới 85%</t>
  </si>
  <si>
    <t>Xem kế hoạch và báo cáo tổng hợp kết quả sau mỗi đợt kiểm tra</t>
  </si>
  <si>
    <t>BẢNG ĐIỂM KIỂM TRA TRUNG TÂM Y TẾ HUYỆN, THỊ XÃ</t>
  </si>
  <si>
    <t>TRUNG TÂM Y TẾ HUYỆN THẠNH TRỊ</t>
  </si>
  <si>
    <t>Tên đơn vị: Trung tâm Y tế huyện Thạnh Trị</t>
  </si>
  <si>
    <t>Địa chỉ của đơn vị (đường phố, xã, phường, thị trấn): Ấp Trương Hiền, xã Thạnh Trị</t>
  </si>
  <si>
    <t>Quận, huyện, thị xã: huyện Thạnh Trị</t>
  </si>
  <si>
    <t>Tổng số xã/phường/thị trấn thuộc huyện/ thị xã/ thành phố: 10</t>
  </si>
  <si>
    <t>Dân số thuộc huyện/ thị xã/ thành phố: 86.093 người</t>
  </si>
  <si>
    <t>Diện tích tự nhiên thuộc huyện/ thị xã/ thành phố: 28.759,96 ha</t>
  </si>
  <si>
    <t>Đơn vị thực hiện tự chủ/không tự chủ/tự chủ một phần: Tự chủ một phần</t>
  </si>
  <si>
    <r>
      <t xml:space="preserve">      </t>
    </r>
    <r>
      <rPr>
        <b/>
        <sz val="14"/>
        <rFont val="Times New Roman"/>
        <family val="1"/>
      </rPr>
      <t>Tên đơn vị</t>
    </r>
    <r>
      <rPr>
        <sz val="14"/>
        <rFont val="Times New Roman"/>
        <family val="1"/>
      </rPr>
      <t>: Trung tâm Y tế huyện Thạnh Trị</t>
    </r>
  </si>
  <si>
    <r>
      <t xml:space="preserve">      </t>
    </r>
    <r>
      <rPr>
        <b/>
        <sz val="14"/>
        <rFont val="Times New Roman"/>
        <family val="1"/>
      </rPr>
      <t>Địa chỉ</t>
    </r>
    <r>
      <rPr>
        <sz val="14"/>
        <rFont val="Times New Roman"/>
        <family val="1"/>
      </rPr>
      <t>: Ấp Trương Hiền, Thạnh Trị, Thạnh Trị, Sóc Trăng</t>
    </r>
  </si>
  <si>
    <r>
      <t xml:space="preserve">      </t>
    </r>
    <r>
      <rPr>
        <b/>
        <sz val="14"/>
        <rFont val="Times New Roman"/>
        <family val="1"/>
      </rPr>
      <t xml:space="preserve">Huyện/TX/TP </t>
    </r>
    <r>
      <rPr>
        <sz val="14"/>
        <rFont val="Times New Roman"/>
        <family val="1"/>
      </rPr>
      <t>: Thạnh Trị</t>
    </r>
  </si>
  <si>
    <r>
      <t xml:space="preserve">      </t>
    </r>
    <r>
      <rPr>
        <b/>
        <sz val="14"/>
        <rFont val="Times New Roman"/>
        <family val="1"/>
      </rPr>
      <t>Tỉnh, thành phố</t>
    </r>
    <r>
      <rPr>
        <sz val="14"/>
        <rFont val="Times New Roman"/>
        <family val="1"/>
      </rPr>
      <t>: Sóc Trăng</t>
    </r>
  </si>
  <si>
    <t>SỞ Y TẾ TỈNH SÓC TRĂNG</t>
  </si>
  <si>
    <r>
      <t xml:space="preserve">                                                                                  </t>
    </r>
    <r>
      <rPr>
        <b/>
        <sz val="14"/>
        <color indexed="8"/>
        <rFont val="Times New Roman"/>
        <family val="1"/>
      </rPr>
      <t xml:space="preserve">GIÁM ĐỐC            </t>
    </r>
  </si>
  <si>
    <t>Họ và tên Giám đốc đơn vị : BSCKI Nguyễn Văn Gương</t>
  </si>
  <si>
    <r>
      <rPr>
        <sz val="13"/>
        <color indexed="8"/>
        <rFont val="Wingdings 2"/>
        <family val="1"/>
      </rPr>
      <t>l</t>
    </r>
    <r>
      <rPr>
        <sz val="13"/>
        <color indexed="8"/>
        <rFont val="Times New Roman"/>
        <family val="2"/>
      </rPr>
      <t xml:space="preserve">. Hạng III                           </t>
    </r>
  </si>
  <si>
    <t>2.00</t>
  </si>
  <si>
    <t>0.50</t>
  </si>
  <si>
    <t>0.25</t>
  </si>
  <si>
    <t>3.00</t>
  </si>
  <si>
    <t>0.80</t>
  </si>
  <si>
    <t>-</t>
  </si>
  <si>
    <t>1.50</t>
  </si>
  <si>
    <t>00</t>
  </si>
  <si>
    <t>&gt;90</t>
  </si>
  <si>
    <t>115/121</t>
  </si>
  <si>
    <t>128/138</t>
  </si>
  <si>
    <t>14</t>
  </si>
  <si>
    <t>25</t>
  </si>
  <si>
    <t>Giảm 11 OD</t>
  </si>
  <si>
    <t>Giảm 30 ca</t>
  </si>
  <si>
    <t>/</t>
  </si>
  <si>
    <t>TTYT</t>
  </si>
  <si>
    <t>Bệnh viện</t>
  </si>
  <si>
    <t>Ngân sách Nhà nước cấp từ các dự án viện trợ (Kinh phí chống dịch)</t>
  </si>
  <si>
    <t>Phí của đơn vị dự toán</t>
  </si>
  <si>
    <t>Bảo hiểm xe ô tô</t>
  </si>
  <si>
    <t>Tiếp khách</t>
  </si>
  <si>
    <t>Phụ cấp trách nhiệm Đảng</t>
  </si>
  <si>
    <t>Trích lập các quỹ của đơn vị sự nghiệp có thu</t>
  </si>
  <si>
    <t>Nộp thuế nguồn thu phí, lệ phí</t>
  </si>
  <si>
    <t>Chi từ kinh phí chương trình mục tiêu</t>
  </si>
  <si>
    <t>Chi từ kinh phí chống dịch</t>
  </si>
  <si>
    <t>Khác</t>
  </si>
  <si>
    <t xml:space="preserve">                                      Thạnh Trị, ngày 23 tháng 11 năm 2018       </t>
  </si>
  <si>
    <t>(Ban hành kèm theo quyết định số 94/QĐ-SYT ngày 16/11/2018 của Sở Y tế)</t>
  </si>
  <si>
    <t>Số điện thoại: 02993.866260 ; Di động: 0919265134; E-Mail: trungtamytethanhtri@gmail.com</t>
  </si>
  <si>
    <t>- Sơ học (Bảo vệ, tạp vụ)</t>
  </si>
  <si>
    <t>Kiểm tra 02 lượt</t>
  </si>
  <si>
    <t>(Ban hành kèm theo Quyết định số 94/QĐ-SYT ngày 16/11/2018 của Giám đốc Sở Y tế)</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</si>
</sst>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 #,##0.00_ ;_ * \-#,##0.00_ ;_ * &quot;-&quot;??_ ;_ @_ "/>
    <numFmt numFmtId="182" formatCode="0.0"/>
    <numFmt numFmtId="183" formatCode="#,##0.0"/>
    <numFmt numFmtId="184" formatCode="[$-409]dddd\,\ mmmm\ d\,\ yyyy"/>
    <numFmt numFmtId="185" formatCode="[$-409]h:mm:ss\ AM/PM"/>
    <numFmt numFmtId="186" formatCode="_-* #,##0.00_-;\-* #,##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40C]dddd\ d\ mmmm\ yyyy"/>
    <numFmt numFmtId="192" formatCode="0.000"/>
    <numFmt numFmtId="193" formatCode="_-* #,##0.0\ _₫_-;\-* #,##0.0\ _₫_-;_-* &quot;-&quot;??\ _₫_-;_-@_-"/>
    <numFmt numFmtId="194" formatCode="_-* #,##0\ _₫_-;\-* #,##0\ _₫_-;_-* &quot;-&quot;??\ _₫_-;_-@_-"/>
    <numFmt numFmtId="195" formatCode="0.0000"/>
    <numFmt numFmtId="196" formatCode="_-* #,##0.000\ _₫_-;\-* #,##0.000\ _₫_-;_-* &quot;-&quot;??\ _₫_-;_-@_-"/>
    <numFmt numFmtId="197" formatCode="_-* #,##0.0000\ _₫_-;\-* #,##0.0000\ _₫_-;_-* &quot;-&quot;??\ _₫_-;_-@_-"/>
  </numFmts>
  <fonts count="86">
    <font>
      <sz val="12"/>
      <name val="Times New Roman"/>
      <family val="0"/>
    </font>
    <font>
      <b/>
      <sz val="12"/>
      <color indexed="8"/>
      <name val="Times New Roman"/>
      <family val="1"/>
    </font>
    <font>
      <b/>
      <i/>
      <sz val="12"/>
      <name val="Times New Roman"/>
      <family val="1"/>
    </font>
    <font>
      <b/>
      <sz val="12"/>
      <name val="Times New Roman"/>
      <family val="1"/>
    </font>
    <font>
      <i/>
      <sz val="12"/>
      <name val="Times New Roman"/>
      <family val="1"/>
    </font>
    <font>
      <u val="single"/>
      <sz val="12"/>
      <color indexed="12"/>
      <name val="Times New Roman"/>
      <family val="1"/>
    </font>
    <font>
      <u val="single"/>
      <sz val="12"/>
      <color indexed="36"/>
      <name val="Times New Roman"/>
      <family val="1"/>
    </font>
    <font>
      <b/>
      <sz val="14"/>
      <color indexed="8"/>
      <name val="Times New Roman"/>
      <family val="1"/>
    </font>
    <font>
      <b/>
      <sz val="16"/>
      <color indexed="8"/>
      <name val="Times New Roman"/>
      <family val="1"/>
    </font>
    <font>
      <b/>
      <sz val="13"/>
      <color indexed="8"/>
      <name val="Times New Roman"/>
      <family val="1"/>
    </font>
    <font>
      <sz val="13"/>
      <color indexed="8"/>
      <name val="Times New Roman"/>
      <family val="2"/>
    </font>
    <font>
      <i/>
      <sz val="14"/>
      <color indexed="8"/>
      <name val="Times New Roman"/>
      <family val="1"/>
    </font>
    <font>
      <i/>
      <sz val="13"/>
      <color indexed="8"/>
      <name val="Times New Roman"/>
      <family val="1"/>
    </font>
    <font>
      <b/>
      <i/>
      <sz val="13"/>
      <color indexed="8"/>
      <name val="Times New Roman"/>
      <family val="1"/>
    </font>
    <font>
      <sz val="10"/>
      <color indexed="8"/>
      <name val="Times New Roman"/>
      <family val="1"/>
    </font>
    <font>
      <i/>
      <sz val="10"/>
      <color indexed="8"/>
      <name val="Times New Roman"/>
      <family val="1"/>
    </font>
    <font>
      <sz val="12"/>
      <name val=".VnTime"/>
      <family val="2"/>
    </font>
    <font>
      <b/>
      <sz val="12"/>
      <name val=".VnTime"/>
      <family val="2"/>
    </font>
    <font>
      <sz val="11"/>
      <color indexed="8"/>
      <name val="Calibri"/>
      <family val="2"/>
    </font>
    <font>
      <u val="single"/>
      <sz val="12"/>
      <name val="Times New Roman"/>
      <family val="1"/>
    </font>
    <font>
      <b/>
      <sz val="13"/>
      <name val="Times New Roman"/>
      <family val="1"/>
    </font>
    <font>
      <sz val="13"/>
      <name val="Times New Roman"/>
      <family val="1"/>
    </font>
    <font>
      <sz val="14"/>
      <name val="Times New Roman"/>
      <family val="1"/>
    </font>
    <font>
      <b/>
      <sz val="14"/>
      <name val="Times New Roman"/>
      <family val="1"/>
    </font>
    <font>
      <b/>
      <sz val="12"/>
      <color indexed="10"/>
      <name val="Times New Roman"/>
      <family val="1"/>
    </font>
    <font>
      <sz val="12"/>
      <color indexed="10"/>
      <name val="Times New Roman"/>
      <family val="1"/>
    </font>
    <font>
      <i/>
      <sz val="12"/>
      <color indexed="10"/>
      <name val="Times New Roman"/>
      <family val="1"/>
    </font>
    <font>
      <b/>
      <sz val="12"/>
      <color indexed="56"/>
      <name val="Times New Roman"/>
      <family val="1"/>
    </font>
    <font>
      <sz val="13"/>
      <color indexed="8"/>
      <name val="Wingdings 2"/>
      <family val="1"/>
    </font>
    <font>
      <sz val="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sz val="14"/>
      <color indexed="10"/>
      <name val="Times New Roman"/>
      <family val="2"/>
    </font>
    <font>
      <sz val="13"/>
      <color indexed="10"/>
      <name val="Times New Roman"/>
      <family val="1"/>
    </font>
    <font>
      <sz val="12"/>
      <color indexed="30"/>
      <name val="Times New Roman"/>
      <family val="1"/>
    </font>
    <font>
      <b/>
      <sz val="12"/>
      <color indexed="30"/>
      <name val="Times New Roman"/>
      <family val="1"/>
    </font>
    <font>
      <b/>
      <sz val="13"/>
      <color indexed="30"/>
      <name val="Times New Roman"/>
      <family val="1"/>
    </font>
    <font>
      <b/>
      <i/>
      <sz val="12"/>
      <color indexed="10"/>
      <name val="Times New Roman"/>
      <family val="1"/>
    </font>
    <font>
      <i/>
      <sz val="12"/>
      <color indexed="8"/>
      <name val="Times New Roman"/>
      <family val="1"/>
    </font>
    <font>
      <sz val="12"/>
      <color indexed="56"/>
      <name val="Times New Roman"/>
      <family val="1"/>
    </font>
    <font>
      <b/>
      <sz val="13"/>
      <color indexed="9"/>
      <name val="Times New Roman"/>
      <family val="2"/>
    </font>
    <font>
      <sz val="13"/>
      <color indexed="9"/>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3"/>
      <color rgb="FFFF0000"/>
      <name val="Times New Roman"/>
      <family val="1"/>
    </font>
    <font>
      <i/>
      <sz val="12"/>
      <color rgb="FFFF0000"/>
      <name val="Times New Roman"/>
      <family val="1"/>
    </font>
    <font>
      <sz val="12"/>
      <color rgb="FF0070C0"/>
      <name val="Times New Roman"/>
      <family val="1"/>
    </font>
    <font>
      <b/>
      <sz val="12"/>
      <color rgb="FF0033CC"/>
      <name val="Times New Roman"/>
      <family val="1"/>
    </font>
    <font>
      <b/>
      <sz val="13"/>
      <color rgb="FF0033CC"/>
      <name val="Times New Roman"/>
      <family val="1"/>
    </font>
    <font>
      <b/>
      <sz val="12"/>
      <color rgb="FF000000"/>
      <name val="Times New Roman"/>
      <family val="1"/>
    </font>
    <font>
      <b/>
      <i/>
      <sz val="12"/>
      <color rgb="FFFF0000"/>
      <name val="Times New Roman"/>
      <family val="1"/>
    </font>
    <font>
      <i/>
      <sz val="12"/>
      <color rgb="FF000000"/>
      <name val="Times New Roman"/>
      <family val="1"/>
    </font>
    <font>
      <b/>
      <sz val="12"/>
      <color rgb="FF002060"/>
      <name val="Times New Roman"/>
      <family val="1"/>
    </font>
    <font>
      <sz val="12"/>
      <color rgb="FF002060"/>
      <name val="Times New Roman"/>
      <family val="1"/>
    </font>
    <font>
      <b/>
      <sz val="13"/>
      <color theme="0"/>
      <name val="Times New Roman"/>
      <family val="2"/>
    </font>
    <font>
      <sz val="13"/>
      <color theme="0"/>
      <name val="Times New Roman"/>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8"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16">
    <xf numFmtId="0" fontId="0" fillId="0" borderId="0" xfId="0" applyAlignment="1">
      <alignment/>
    </xf>
    <xf numFmtId="0" fontId="0" fillId="0" borderId="10" xfId="0" applyFont="1" applyBorder="1" applyAlignment="1">
      <alignment vertical="top" wrapText="1"/>
    </xf>
    <xf numFmtId="0" fontId="1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horizontal="right" vertical="center"/>
    </xf>
    <xf numFmtId="0" fontId="9" fillId="0" borderId="0" xfId="0" applyFont="1" applyAlignment="1">
      <alignment vertical="center"/>
    </xf>
    <xf numFmtId="0" fontId="9" fillId="0" borderId="0" xfId="0" applyFont="1" applyAlignment="1">
      <alignment horizontal="left" vertical="center"/>
    </xf>
    <xf numFmtId="49" fontId="10" fillId="0" borderId="0" xfId="0" applyNumberFormat="1" applyFont="1" applyAlignment="1">
      <alignment horizontal="right" vertical="center"/>
    </xf>
    <xf numFmtId="0" fontId="10" fillId="0" borderId="0" xfId="0" applyFont="1" applyAlignment="1">
      <alignment horizontal="left" vertical="center"/>
    </xf>
    <xf numFmtId="49" fontId="10" fillId="0" borderId="0" xfId="0" applyNumberFormat="1" applyFont="1" applyAlignment="1">
      <alignment horizontal="center" vertical="center"/>
    </xf>
    <xf numFmtId="0" fontId="10" fillId="0" borderId="0" xfId="0" applyFont="1" applyAlignment="1">
      <alignment vertical="center"/>
    </xf>
    <xf numFmtId="0" fontId="9" fillId="0" borderId="0" xfId="0" applyFont="1" applyAlignment="1">
      <alignment horizontal="center" vertical="center"/>
    </xf>
    <xf numFmtId="180" fontId="10" fillId="0" borderId="0" xfId="42" applyNumberFormat="1" applyFont="1" applyAlignment="1">
      <alignment horizontal="center" vertical="center"/>
    </xf>
    <xf numFmtId="180" fontId="10" fillId="0" borderId="0" xfId="42" applyNumberFormat="1" applyFont="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180" fontId="9" fillId="0" borderId="10" xfId="42" applyNumberFormat="1" applyFont="1" applyBorder="1" applyAlignment="1">
      <alignment horizontal="center" vertical="center" wrapText="1"/>
    </xf>
    <xf numFmtId="0" fontId="10" fillId="0" borderId="10" xfId="0" applyFont="1" applyBorder="1" applyAlignment="1">
      <alignment horizontal="justify" vertical="center" wrapText="1"/>
    </xf>
    <xf numFmtId="180" fontId="10" fillId="0" borderId="10" xfId="42" applyNumberFormat="1" applyFont="1" applyBorder="1" applyAlignment="1">
      <alignment horizontal="center" vertical="center" wrapText="1"/>
    </xf>
    <xf numFmtId="180" fontId="10" fillId="0" borderId="10" xfId="42" applyNumberFormat="1" applyFont="1" applyBorder="1" applyAlignment="1">
      <alignment vertical="center" wrapText="1"/>
    </xf>
    <xf numFmtId="0" fontId="9" fillId="0" borderId="10" xfId="0" applyFont="1" applyBorder="1" applyAlignment="1">
      <alignment horizontal="justify" vertical="center" wrapText="1"/>
    </xf>
    <xf numFmtId="0" fontId="10" fillId="0" borderId="10" xfId="0" applyFont="1" applyBorder="1" applyAlignment="1" quotePrefix="1">
      <alignment horizontal="justify" vertical="center" wrapText="1"/>
    </xf>
    <xf numFmtId="180" fontId="10" fillId="0" borderId="10" xfId="42" applyNumberFormat="1" applyFont="1" applyBorder="1" applyAlignment="1">
      <alignment horizontal="justify" vertical="center" wrapText="1"/>
    </xf>
    <xf numFmtId="0" fontId="13" fillId="0" borderId="10" xfId="0" applyFont="1" applyBorder="1" applyAlignment="1">
      <alignment horizontal="center" vertical="center" wrapText="1"/>
    </xf>
    <xf numFmtId="0" fontId="10" fillId="0" borderId="0" xfId="0" applyFont="1" applyAlignment="1">
      <alignment horizontal="center" vertical="top"/>
    </xf>
    <xf numFmtId="0" fontId="9" fillId="0" borderId="10" xfId="0" applyFont="1" applyBorder="1" applyAlignment="1">
      <alignment horizontal="center" vertical="top"/>
    </xf>
    <xf numFmtId="0" fontId="9" fillId="0" borderId="10" xfId="0" applyFont="1" applyBorder="1" applyAlignment="1">
      <alignment horizontal="center" vertical="center"/>
    </xf>
    <xf numFmtId="180" fontId="9" fillId="0" borderId="10" xfId="42" applyNumberFormat="1"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left" vertical="center" wrapText="1"/>
    </xf>
    <xf numFmtId="3" fontId="9" fillId="0" borderId="10" xfId="42" applyNumberFormat="1" applyFont="1" applyBorder="1" applyAlignment="1">
      <alignment horizontal="right" vertical="center"/>
    </xf>
    <xf numFmtId="0" fontId="10" fillId="0" borderId="10" xfId="0" applyFont="1" applyBorder="1" applyAlignment="1">
      <alignment horizontal="center" vertical="top"/>
    </xf>
    <xf numFmtId="0" fontId="13" fillId="0" borderId="10" xfId="0" applyFont="1" applyBorder="1" applyAlignment="1">
      <alignment horizontal="left" vertical="center"/>
    </xf>
    <xf numFmtId="3" fontId="10" fillId="0" borderId="10" xfId="42" applyNumberFormat="1" applyFont="1" applyBorder="1" applyAlignment="1">
      <alignment horizontal="right" vertical="center"/>
    </xf>
    <xf numFmtId="3" fontId="10" fillId="0" borderId="10" xfId="0" applyNumberFormat="1" applyFont="1" applyBorder="1" applyAlignment="1">
      <alignment horizontal="right" vertical="center"/>
    </xf>
    <xf numFmtId="0" fontId="10" fillId="0" borderId="10" xfId="0" applyFont="1" applyBorder="1" applyAlignment="1">
      <alignment horizontal="right" vertical="top"/>
    </xf>
    <xf numFmtId="0" fontId="10" fillId="0" borderId="10" xfId="0" applyFont="1" applyBorder="1" applyAlignment="1">
      <alignment horizontal="left" vertical="center" wrapText="1"/>
    </xf>
    <xf numFmtId="0" fontId="1" fillId="0" borderId="0" xfId="0" applyFont="1" applyAlignment="1">
      <alignment vertical="center"/>
    </xf>
    <xf numFmtId="0" fontId="9" fillId="0" borderId="10" xfId="0" applyFont="1" applyBorder="1" applyAlignment="1">
      <alignment horizontal="left" vertical="center" wrapText="1"/>
    </xf>
    <xf numFmtId="180" fontId="10" fillId="0" borderId="0" xfId="42" applyNumberFormat="1" applyFont="1" applyAlignment="1">
      <alignment horizontal="left" vertical="center"/>
    </xf>
    <xf numFmtId="0" fontId="3" fillId="0" borderId="10" xfId="0" applyFont="1" applyBorder="1" applyAlignment="1">
      <alignment vertical="top" wrapText="1"/>
    </xf>
    <xf numFmtId="0" fontId="0" fillId="0" borderId="0" xfId="0" applyFont="1" applyBorder="1" applyAlignment="1">
      <alignment vertical="center"/>
    </xf>
    <xf numFmtId="0" fontId="3" fillId="0" borderId="10" xfId="58" applyFont="1" applyBorder="1" applyAlignment="1">
      <alignment horizontal="center" vertical="center"/>
      <protection/>
    </xf>
    <xf numFmtId="0" fontId="3" fillId="33" borderId="10" xfId="58" applyFont="1" applyFill="1" applyBorder="1" applyAlignment="1">
      <alignment horizontal="center" vertical="top" wrapText="1"/>
      <protection/>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0" fillId="0" borderId="0" xfId="0" applyAlignment="1">
      <alignment vertical="top"/>
    </xf>
    <xf numFmtId="0" fontId="0" fillId="0" borderId="0" xfId="0" applyFont="1" applyAlignment="1">
      <alignment vertical="top"/>
    </xf>
    <xf numFmtId="0" fontId="3" fillId="0" borderId="10" xfId="0" applyFont="1" applyBorder="1" applyAlignment="1">
      <alignment vertical="top"/>
    </xf>
    <xf numFmtId="0" fontId="17" fillId="0" borderId="0" xfId="0" applyFont="1" applyAlignment="1">
      <alignment vertical="top"/>
    </xf>
    <xf numFmtId="0" fontId="0" fillId="0" borderId="10" xfId="0" applyFont="1" applyBorder="1" applyAlignment="1">
      <alignment vertical="top"/>
    </xf>
    <xf numFmtId="0" fontId="16"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Alignment="1">
      <alignment vertical="center"/>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58" applyFont="1" applyFill="1" applyBorder="1" applyAlignment="1">
      <alignment vertical="center" wrapText="1"/>
      <protection/>
    </xf>
    <xf numFmtId="0" fontId="3" fillId="0" borderId="10" xfId="58" applyFont="1" applyFill="1" applyBorder="1" applyAlignment="1">
      <alignment horizontal="center" vertical="top" wrapText="1"/>
      <protection/>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3"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quotePrefix="1">
      <alignment vertical="center" wrapText="1"/>
    </xf>
    <xf numFmtId="0" fontId="4" fillId="0" borderId="10" xfId="0" applyFont="1" applyBorder="1" applyAlignment="1">
      <alignment vertical="center" wrapText="1"/>
    </xf>
    <xf numFmtId="0" fontId="0"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 fillId="33" borderId="10" xfId="58" applyFont="1" applyFill="1" applyBorder="1" applyAlignment="1">
      <alignment horizontal="center" vertical="center"/>
      <protection/>
    </xf>
    <xf numFmtId="0" fontId="3" fillId="0" borderId="10" xfId="58" applyFont="1" applyBorder="1" applyAlignment="1">
      <alignment vertical="center" wrapText="1"/>
      <protection/>
    </xf>
    <xf numFmtId="0" fontId="0" fillId="0" borderId="10" xfId="58" applyFont="1" applyBorder="1" applyAlignment="1">
      <alignment vertical="center" wrapText="1"/>
      <protection/>
    </xf>
    <xf numFmtId="0" fontId="3" fillId="0" borderId="10" xfId="58" applyFont="1" applyFill="1" applyBorder="1" applyAlignment="1">
      <alignment horizontal="center" vertical="center"/>
      <protection/>
    </xf>
    <xf numFmtId="0" fontId="0" fillId="0" borderId="10" xfId="58" applyFont="1" applyFill="1" applyBorder="1" applyAlignment="1" quotePrefix="1">
      <alignment vertical="center" wrapText="1"/>
      <protection/>
    </xf>
    <xf numFmtId="0" fontId="0" fillId="0" borderId="10" xfId="58" applyFont="1" applyFill="1" applyBorder="1" applyAlignment="1">
      <alignment vertical="center" wrapText="1"/>
      <protection/>
    </xf>
    <xf numFmtId="0" fontId="3" fillId="7" borderId="10" xfId="0" applyFont="1" applyFill="1" applyBorder="1" applyAlignment="1">
      <alignment vertical="center" wrapText="1"/>
    </xf>
    <xf numFmtId="0" fontId="3" fillId="0" borderId="0" xfId="0" applyFont="1" applyBorder="1" applyAlignment="1">
      <alignment horizontal="center" vertical="center" wrapText="1"/>
    </xf>
    <xf numFmtId="0" fontId="0" fillId="0" borderId="0" xfId="0" applyFont="1" applyAlignment="1">
      <alignment vertical="center"/>
    </xf>
    <xf numFmtId="0" fontId="3" fillId="0" borderId="10" xfId="0" applyFont="1" applyBorder="1" applyAlignment="1">
      <alignment horizontal="justify" vertical="center" wrapText="1"/>
    </xf>
    <xf numFmtId="0" fontId="0" fillId="0" borderId="10" xfId="0" applyFont="1" applyBorder="1" applyAlignment="1" quotePrefix="1">
      <alignment horizontal="justify" vertical="center" wrapText="1"/>
    </xf>
    <xf numFmtId="0" fontId="3" fillId="33" borderId="10" xfId="0" applyFont="1" applyFill="1" applyBorder="1" applyAlignment="1">
      <alignment horizontal="justify" vertical="center" wrapText="1"/>
    </xf>
    <xf numFmtId="0" fontId="0" fillId="0" borderId="10" xfId="0" applyFont="1" applyFill="1" applyBorder="1" applyAlignment="1">
      <alignment horizontal="justify" vertical="center"/>
    </xf>
    <xf numFmtId="0" fontId="3" fillId="0" borderId="10" xfId="0" applyFont="1" applyFill="1" applyBorder="1" applyAlignment="1">
      <alignment horizontal="justify" vertical="center"/>
    </xf>
    <xf numFmtId="0" fontId="0" fillId="0" borderId="10" xfId="0" applyFont="1" applyFill="1" applyBorder="1" applyAlignment="1" quotePrefix="1">
      <alignment horizontal="justify" vertical="center"/>
    </xf>
    <xf numFmtId="0" fontId="0" fillId="0" borderId="10" xfId="0" applyFont="1" applyBorder="1" applyAlignment="1" quotePrefix="1">
      <alignment horizontal="left" vertical="center" wrapText="1"/>
    </xf>
    <xf numFmtId="0" fontId="3" fillId="0" borderId="0" xfId="0" applyFont="1" applyAlignment="1">
      <alignment vertical="center"/>
    </xf>
    <xf numFmtId="43" fontId="0" fillId="0" borderId="0" xfId="42" applyNumberFormat="1" applyFont="1" applyAlignment="1">
      <alignment horizontal="right" vertical="center"/>
    </xf>
    <xf numFmtId="0" fontId="3" fillId="7" borderId="10" xfId="0" applyFont="1" applyFill="1" applyBorder="1" applyAlignment="1">
      <alignment horizontal="center" vertical="top"/>
    </xf>
    <xf numFmtId="0" fontId="3" fillId="0" borderId="0" xfId="0" applyFont="1" applyAlignment="1">
      <alignment horizontal="center" vertical="top"/>
    </xf>
    <xf numFmtId="2" fontId="72" fillId="7" borderId="10" xfId="0" applyNumberFormat="1" applyFont="1" applyFill="1" applyBorder="1" applyAlignment="1">
      <alignment horizontal="center" vertical="center"/>
    </xf>
    <xf numFmtId="0" fontId="73" fillId="0" borderId="0" xfId="0" applyFont="1" applyAlignment="1">
      <alignment vertical="center"/>
    </xf>
    <xf numFmtId="2" fontId="72" fillId="0" borderId="0" xfId="0" applyNumberFormat="1" applyFont="1" applyBorder="1" applyAlignment="1">
      <alignment horizontal="center" vertical="center" wrapText="1"/>
    </xf>
    <xf numFmtId="2" fontId="72" fillId="33" borderId="10" xfId="58" applyNumberFormat="1" applyFont="1" applyFill="1" applyBorder="1" applyAlignment="1">
      <alignment horizontal="center" vertical="center"/>
      <protection/>
    </xf>
    <xf numFmtId="2" fontId="73" fillId="0" borderId="0" xfId="42" applyNumberFormat="1" applyFont="1" applyAlignment="1">
      <alignment horizontal="center" vertical="center"/>
    </xf>
    <xf numFmtId="0" fontId="21" fillId="0" borderId="0" xfId="0" applyFont="1" applyAlignment="1">
      <alignment vertical="center"/>
    </xf>
    <xf numFmtId="2" fontId="74" fillId="0" borderId="0" xfId="42" applyNumberFormat="1" applyFont="1" applyAlignment="1">
      <alignment horizontal="center" vertical="center"/>
    </xf>
    <xf numFmtId="0" fontId="3" fillId="0" borderId="10" xfId="0" applyFont="1" applyFill="1" applyBorder="1" applyAlignment="1">
      <alignment horizontal="left" vertical="top" wrapText="1"/>
    </xf>
    <xf numFmtId="0" fontId="0" fillId="0" borderId="10" xfId="0" applyFont="1" applyBorder="1" applyAlignment="1" quotePrefix="1">
      <alignment horizontal="left" vertical="top" wrapText="1"/>
    </xf>
    <xf numFmtId="0" fontId="75" fillId="0" borderId="10" xfId="0" applyFont="1" applyBorder="1" applyAlignment="1">
      <alignment vertical="center" wrapText="1"/>
    </xf>
    <xf numFmtId="9" fontId="0" fillId="0" borderId="10" xfId="0" applyNumberFormat="1" applyFont="1" applyBorder="1" applyAlignment="1">
      <alignment vertical="center" wrapText="1"/>
    </xf>
    <xf numFmtId="0" fontId="0" fillId="0" borderId="0" xfId="0" applyFont="1" applyAlignment="1">
      <alignment horizontal="left" vertical="center"/>
    </xf>
    <xf numFmtId="2" fontId="0" fillId="0" borderId="0" xfId="0" applyNumberFormat="1" applyFont="1" applyAlignment="1">
      <alignment vertical="center"/>
    </xf>
    <xf numFmtId="2" fontId="73" fillId="0" borderId="0" xfId="0" applyNumberFormat="1" applyFont="1" applyAlignment="1">
      <alignment vertical="center"/>
    </xf>
    <xf numFmtId="2" fontId="3" fillId="0" borderId="0" xfId="0" applyNumberFormat="1" applyFont="1" applyAlignment="1">
      <alignment vertical="center"/>
    </xf>
    <xf numFmtId="2" fontId="21" fillId="0" borderId="0" xfId="0" applyNumberFormat="1" applyFont="1" applyAlignment="1">
      <alignment vertical="center"/>
    </xf>
    <xf numFmtId="2" fontId="0" fillId="0" borderId="0" xfId="0" applyNumberFormat="1" applyFont="1" applyAlignment="1">
      <alignment horizontal="left" vertical="center"/>
    </xf>
    <xf numFmtId="0" fontId="3" fillId="0" borderId="10" xfId="0" applyFont="1" applyFill="1" applyBorder="1" applyAlignment="1">
      <alignment horizontal="justify" vertical="center" wrapText="1"/>
    </xf>
    <xf numFmtId="0" fontId="4" fillId="0" borderId="10" xfId="58" applyFont="1" applyFill="1" applyBorder="1" applyAlignment="1">
      <alignment horizontal="center" vertical="center"/>
      <protection/>
    </xf>
    <xf numFmtId="0" fontId="4" fillId="0" borderId="0" xfId="0" applyFont="1" applyFill="1" applyAlignment="1">
      <alignment vertical="center"/>
    </xf>
    <xf numFmtId="2" fontId="76" fillId="0" borderId="0" xfId="0" applyNumberFormat="1" applyFont="1" applyAlignment="1">
      <alignment vertical="center"/>
    </xf>
    <xf numFmtId="0" fontId="76" fillId="0" borderId="0" xfId="0" applyFont="1" applyAlignment="1">
      <alignment vertical="center"/>
    </xf>
    <xf numFmtId="0" fontId="72" fillId="6" borderId="10" xfId="0" applyFont="1" applyFill="1" applyBorder="1" applyAlignment="1">
      <alignment horizontal="center" vertical="center" wrapText="1"/>
    </xf>
    <xf numFmtId="2" fontId="72" fillId="6" borderId="10" xfId="42" applyNumberFormat="1" applyFont="1" applyFill="1" applyBorder="1" applyAlignment="1">
      <alignment horizontal="center" vertical="center" wrapText="1"/>
    </xf>
    <xf numFmtId="0" fontId="72" fillId="34" borderId="10" xfId="0" applyFont="1" applyFill="1" applyBorder="1" applyAlignment="1">
      <alignment horizontal="center" vertical="center" wrapText="1"/>
    </xf>
    <xf numFmtId="2" fontId="72" fillId="34" borderId="10" xfId="42" applyNumberFormat="1" applyFont="1" applyFill="1" applyBorder="1" applyAlignment="1">
      <alignment horizontal="center" vertical="center" wrapText="1"/>
    </xf>
    <xf numFmtId="0" fontId="72" fillId="6" borderId="10" xfId="0" applyFont="1" applyFill="1" applyBorder="1" applyAlignment="1">
      <alignment horizontal="left" vertical="center" wrapText="1"/>
    </xf>
    <xf numFmtId="0" fontId="3" fillId="7" borderId="10" xfId="58" applyFont="1" applyFill="1" applyBorder="1" applyAlignment="1">
      <alignment horizontal="center" vertical="top" wrapText="1"/>
      <protection/>
    </xf>
    <xf numFmtId="0" fontId="3" fillId="7" borderId="10" xfId="0" applyFont="1" applyFill="1" applyBorder="1" applyAlignment="1">
      <alignment horizontal="justify" vertical="center" wrapText="1"/>
    </xf>
    <xf numFmtId="2" fontId="72" fillId="7" borderId="10" xfId="58" applyNumberFormat="1" applyFont="1" applyFill="1" applyBorder="1" applyAlignment="1">
      <alignment horizontal="center" vertical="center"/>
      <protection/>
    </xf>
    <xf numFmtId="0" fontId="2" fillId="0" borderId="10" xfId="58" applyFont="1" applyFill="1" applyBorder="1" applyAlignment="1">
      <alignment horizontal="center" vertical="top" wrapText="1"/>
      <protection/>
    </xf>
    <xf numFmtId="0" fontId="3" fillId="35" borderId="10" xfId="58" applyFont="1" applyFill="1" applyBorder="1" applyAlignment="1">
      <alignment horizontal="center" vertical="top" wrapText="1"/>
      <protection/>
    </xf>
    <xf numFmtId="0" fontId="3" fillId="35" borderId="10" xfId="58" applyFont="1" applyFill="1" applyBorder="1" applyAlignment="1">
      <alignment vertical="center" wrapText="1"/>
      <protection/>
    </xf>
    <xf numFmtId="0" fontId="3" fillId="35" borderId="10" xfId="0" applyFont="1" applyFill="1" applyBorder="1" applyAlignment="1">
      <alignment horizontal="center" vertical="top"/>
    </xf>
    <xf numFmtId="0" fontId="3" fillId="35" borderId="10" xfId="0" applyFont="1" applyFill="1" applyBorder="1" applyAlignment="1">
      <alignment vertical="center"/>
    </xf>
    <xf numFmtId="0" fontId="3" fillId="35" borderId="10" xfId="0" applyFont="1" applyFill="1" applyBorder="1" applyAlignment="1">
      <alignment vertical="center" wrapText="1"/>
    </xf>
    <xf numFmtId="179" fontId="0" fillId="0" borderId="0" xfId="42" applyNumberFormat="1" applyFont="1" applyBorder="1" applyAlignment="1">
      <alignment vertical="center"/>
    </xf>
    <xf numFmtId="179" fontId="77" fillId="0" borderId="0" xfId="42" applyNumberFormat="1" applyFont="1" applyBorder="1" applyAlignment="1">
      <alignment vertical="center"/>
    </xf>
    <xf numFmtId="179" fontId="72" fillId="34" borderId="10" xfId="42" applyNumberFormat="1" applyFont="1" applyFill="1" applyBorder="1" applyAlignment="1">
      <alignment horizontal="center" vertical="center" wrapText="1"/>
    </xf>
    <xf numFmtId="179" fontId="72" fillId="6" borderId="10" xfId="42" applyNumberFormat="1" applyFont="1" applyFill="1" applyBorder="1" applyAlignment="1">
      <alignment horizontal="center" vertical="center" wrapText="1"/>
    </xf>
    <xf numFmtId="179" fontId="77" fillId="7" borderId="10" xfId="42" applyNumberFormat="1" applyFont="1" applyFill="1" applyBorder="1" applyAlignment="1">
      <alignment horizontal="center" vertical="center"/>
    </xf>
    <xf numFmtId="179" fontId="77" fillId="33" borderId="10" xfId="42" applyNumberFormat="1" applyFont="1" applyFill="1" applyBorder="1" applyAlignment="1">
      <alignment horizontal="center" vertical="center"/>
    </xf>
    <xf numFmtId="179" fontId="77" fillId="7" borderId="10" xfId="42" applyNumberFormat="1" applyFont="1" applyFill="1" applyBorder="1" applyAlignment="1">
      <alignment vertical="center"/>
    </xf>
    <xf numFmtId="179" fontId="0" fillId="0" borderId="0" xfId="42" applyNumberFormat="1" applyFont="1" applyAlignment="1">
      <alignment horizontal="right" vertical="center"/>
    </xf>
    <xf numFmtId="179" fontId="77" fillId="0" borderId="0" xfId="42" applyNumberFormat="1" applyFont="1" applyAlignment="1">
      <alignment horizontal="right" vertical="center"/>
    </xf>
    <xf numFmtId="179" fontId="21" fillId="0" borderId="0" xfId="42" applyNumberFormat="1" applyFont="1" applyAlignment="1">
      <alignment horizontal="right" vertical="center"/>
    </xf>
    <xf numFmtId="179" fontId="78" fillId="0" borderId="0" xfId="42" applyNumberFormat="1" applyFont="1" applyAlignment="1">
      <alignment horizontal="right" vertical="center"/>
    </xf>
    <xf numFmtId="0" fontId="3" fillId="36" borderId="10" xfId="0" applyFont="1" applyFill="1" applyBorder="1" applyAlignment="1">
      <alignment vertical="center" wrapText="1"/>
    </xf>
    <xf numFmtId="0" fontId="3" fillId="0" borderId="10" xfId="58" applyFont="1" applyBorder="1" applyAlignment="1">
      <alignment horizontal="justify" vertical="center" wrapText="1"/>
      <protection/>
    </xf>
    <xf numFmtId="0" fontId="0" fillId="0" borderId="10" xfId="58" applyFont="1" applyBorder="1" applyAlignment="1">
      <alignment horizontal="left" vertical="center" wrapText="1"/>
      <protection/>
    </xf>
    <xf numFmtId="0" fontId="3" fillId="0" borderId="10" xfId="58" applyFont="1" applyFill="1" applyBorder="1" applyAlignment="1">
      <alignment horizontal="justify" vertical="center" wrapText="1"/>
      <protection/>
    </xf>
    <xf numFmtId="0" fontId="0" fillId="0" borderId="10" xfId="58" applyFont="1" applyFill="1" applyBorder="1" applyAlignment="1">
      <alignment horizontal="left" vertical="center" wrapText="1"/>
      <protection/>
    </xf>
    <xf numFmtId="0" fontId="3" fillId="0" borderId="10" xfId="0" applyFont="1" applyBorder="1" applyAlignment="1" quotePrefix="1">
      <alignment horizontal="left" vertical="top" wrapText="1"/>
    </xf>
    <xf numFmtId="0" fontId="79" fillId="0" borderId="10" xfId="0" applyFont="1" applyBorder="1" applyAlignment="1">
      <alignment horizontal="center" vertical="center"/>
    </xf>
    <xf numFmtId="0" fontId="79" fillId="0" borderId="10" xfId="0" applyFont="1" applyBorder="1" applyAlignment="1">
      <alignment vertical="center" wrapText="1"/>
    </xf>
    <xf numFmtId="0" fontId="80" fillId="34" borderId="10" xfId="0" applyFont="1" applyFill="1" applyBorder="1" applyAlignment="1">
      <alignment horizontal="center" vertical="center"/>
    </xf>
    <xf numFmtId="0" fontId="72" fillId="34" borderId="10" xfId="0" applyFont="1" applyFill="1" applyBorder="1" applyAlignment="1">
      <alignment horizontal="center" vertical="center"/>
    </xf>
    <xf numFmtId="0" fontId="81" fillId="0" borderId="10" xfId="0" applyFont="1" applyBorder="1" applyAlignment="1">
      <alignment vertical="center" wrapText="1"/>
    </xf>
    <xf numFmtId="0" fontId="2" fillId="0" borderId="0" xfId="0" applyFont="1" applyBorder="1" applyAlignment="1">
      <alignment horizontal="center" vertical="top" wrapText="1"/>
    </xf>
    <xf numFmtId="0" fontId="72" fillId="6" borderId="10" xfId="0" applyFont="1" applyFill="1" applyBorder="1" applyAlignment="1">
      <alignment horizontal="center" vertical="top" wrapText="1"/>
    </xf>
    <xf numFmtId="0" fontId="4" fillId="0" borderId="10" xfId="58" applyFont="1" applyFill="1" applyBorder="1" applyAlignment="1">
      <alignment horizontal="left" vertical="center" wrapText="1"/>
      <protection/>
    </xf>
    <xf numFmtId="0" fontId="0" fillId="0" borderId="10" xfId="0" applyFont="1" applyFill="1" applyBorder="1" applyAlignment="1">
      <alignment horizontal="justify" vertical="center" wrapText="1"/>
    </xf>
    <xf numFmtId="0" fontId="0" fillId="0" borderId="10" xfId="58" applyFont="1" applyBorder="1" applyAlignment="1">
      <alignment horizontal="justify" vertical="center" wrapText="1"/>
      <protection/>
    </xf>
    <xf numFmtId="179" fontId="3" fillId="0" borderId="0" xfId="42" applyFont="1" applyBorder="1" applyAlignment="1">
      <alignment horizontal="center" vertical="top" wrapText="1"/>
    </xf>
    <xf numFmtId="0" fontId="3" fillId="0" borderId="0" xfId="0" applyFont="1" applyBorder="1" applyAlignment="1">
      <alignment vertical="center"/>
    </xf>
    <xf numFmtId="0" fontId="3" fillId="34" borderId="10" xfId="0" applyFont="1" applyFill="1" applyBorder="1" applyAlignment="1">
      <alignment horizontal="center" vertical="top" wrapText="1"/>
    </xf>
    <xf numFmtId="0" fontId="3" fillId="34" borderId="10" xfId="0" applyFont="1" applyFill="1" applyBorder="1" applyAlignment="1">
      <alignment horizontal="center" vertical="center" wrapText="1"/>
    </xf>
    <xf numFmtId="179" fontId="3" fillId="34" borderId="10" xfId="42" applyFont="1" applyFill="1" applyBorder="1" applyAlignment="1">
      <alignment horizontal="center" vertical="top" wrapText="1"/>
    </xf>
    <xf numFmtId="179" fontId="3" fillId="34" borderId="10" xfId="42" applyFont="1" applyFill="1" applyBorder="1" applyAlignment="1">
      <alignment horizontal="center" vertical="center" wrapText="1"/>
    </xf>
    <xf numFmtId="0" fontId="3" fillId="0" borderId="11" xfId="58" applyFont="1" applyFill="1" applyBorder="1" applyAlignment="1">
      <alignment horizontal="center" vertical="center"/>
      <protection/>
    </xf>
    <xf numFmtId="0" fontId="3" fillId="0" borderId="10" xfId="0" applyFont="1" applyBorder="1" applyAlignment="1">
      <alignment vertical="center"/>
    </xf>
    <xf numFmtId="2" fontId="3" fillId="33" borderId="10" xfId="58" applyNumberFormat="1" applyFont="1" applyFill="1" applyBorder="1" applyAlignment="1">
      <alignment horizontal="center" vertical="center"/>
      <protection/>
    </xf>
    <xf numFmtId="43" fontId="3" fillId="0" borderId="10" xfId="42" applyNumberFormat="1" applyFont="1" applyBorder="1" applyAlignment="1">
      <alignment horizontal="right" vertical="center"/>
    </xf>
    <xf numFmtId="0" fontId="0" fillId="0" borderId="10" xfId="58" applyFont="1" applyFill="1" applyBorder="1" applyAlignment="1">
      <alignment horizontal="center" vertical="center"/>
      <protection/>
    </xf>
    <xf numFmtId="0" fontId="3" fillId="0" borderId="12" xfId="58" applyFont="1" applyFill="1" applyBorder="1" applyAlignment="1">
      <alignment horizontal="center" vertical="top" wrapText="1"/>
      <protection/>
    </xf>
    <xf numFmtId="0" fontId="3" fillId="0" borderId="10" xfId="58" applyFont="1" applyFill="1" applyBorder="1" applyAlignment="1">
      <alignment horizontal="center" vertical="center" wrapText="1"/>
      <protection/>
    </xf>
    <xf numFmtId="179" fontId="0" fillId="0" borderId="0" xfId="42" applyFont="1" applyAlignment="1">
      <alignment horizontal="center" vertical="top"/>
    </xf>
    <xf numFmtId="43" fontId="3" fillId="0" borderId="0" xfId="42" applyNumberFormat="1" applyFont="1" applyAlignment="1">
      <alignment horizontal="right" vertical="center"/>
    </xf>
    <xf numFmtId="0" fontId="2" fillId="0" borderId="0" xfId="0" applyFont="1" applyBorder="1" applyAlignment="1">
      <alignment vertical="center" wrapText="1"/>
    </xf>
    <xf numFmtId="0" fontId="82" fillId="7" borderId="10" xfId="58" applyFont="1" applyFill="1" applyBorder="1" applyAlignment="1">
      <alignment horizontal="center" vertical="top" wrapText="1"/>
      <protection/>
    </xf>
    <xf numFmtId="0" fontId="82" fillId="7" borderId="10" xfId="0" applyFont="1" applyFill="1" applyBorder="1" applyAlignment="1">
      <alignment horizontal="justify" vertical="center" wrapText="1"/>
    </xf>
    <xf numFmtId="0" fontId="83" fillId="0" borderId="0" xfId="0" applyFont="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21" fillId="0" borderId="0" xfId="0" applyFont="1" applyBorder="1" applyAlignment="1">
      <alignment horizontal="center" vertical="center"/>
    </xf>
    <xf numFmtId="0" fontId="22" fillId="0" borderId="0" xfId="0" applyFont="1" applyBorder="1" applyAlignment="1">
      <alignment horizontal="left" vertical="top"/>
    </xf>
    <xf numFmtId="0" fontId="28" fillId="0" borderId="0" xfId="0" applyFont="1" applyAlignment="1">
      <alignment horizontal="left" vertical="center"/>
    </xf>
    <xf numFmtId="179" fontId="24" fillId="37" borderId="10" xfId="42" applyFont="1" applyFill="1" applyBorder="1" applyAlignment="1">
      <alignment horizontal="center" vertical="center" wrapText="1"/>
    </xf>
    <xf numFmtId="0" fontId="27" fillId="38" borderId="10" xfId="58" applyFont="1" applyFill="1" applyBorder="1" applyAlignment="1">
      <alignment horizontal="center" vertical="center"/>
      <protection/>
    </xf>
    <xf numFmtId="0" fontId="3" fillId="38" borderId="10" xfId="58" applyFont="1" applyFill="1" applyBorder="1" applyAlignment="1">
      <alignment horizontal="center" vertical="center"/>
      <protection/>
    </xf>
    <xf numFmtId="0" fontId="3" fillId="39" borderId="10" xfId="58" applyFont="1" applyFill="1" applyBorder="1" applyAlignment="1">
      <alignment horizontal="center" vertical="center"/>
      <protection/>
    </xf>
    <xf numFmtId="0" fontId="3" fillId="39" borderId="10" xfId="58" applyFont="1" applyFill="1" applyBorder="1" applyAlignment="1" quotePrefix="1">
      <alignment horizontal="center" vertical="center"/>
      <protection/>
    </xf>
    <xf numFmtId="0" fontId="3" fillId="0" borderId="10" xfId="58" applyFont="1" applyFill="1" applyBorder="1" applyAlignment="1" quotePrefix="1">
      <alignment horizontal="center" vertical="center"/>
      <protection/>
    </xf>
    <xf numFmtId="0" fontId="0" fillId="0" borderId="10" xfId="58" applyFont="1" applyFill="1" applyBorder="1" applyAlignment="1" quotePrefix="1">
      <alignment horizontal="center" vertical="center"/>
      <protection/>
    </xf>
    <xf numFmtId="2" fontId="3" fillId="33" borderId="10" xfId="58" applyNumberFormat="1" applyFont="1" applyFill="1" applyBorder="1" applyAlignment="1" quotePrefix="1">
      <alignment horizontal="center" vertical="center"/>
      <protection/>
    </xf>
    <xf numFmtId="2" fontId="3" fillId="0" borderId="10" xfId="0" applyNumberFormat="1" applyFont="1" applyBorder="1" applyAlignment="1" quotePrefix="1">
      <alignment horizontal="center" vertical="center" wrapText="1"/>
    </xf>
    <xf numFmtId="179" fontId="24" fillId="36" borderId="10" xfId="42" applyFont="1" applyFill="1" applyBorder="1" applyAlignment="1">
      <alignment horizontal="center" vertical="center" wrapText="1"/>
    </xf>
    <xf numFmtId="2" fontId="24" fillId="0" borderId="10" xfId="58" applyNumberFormat="1" applyFont="1" applyFill="1" applyBorder="1" applyAlignment="1">
      <alignment horizontal="center" vertical="center"/>
      <protection/>
    </xf>
    <xf numFmtId="2" fontId="3" fillId="0" borderId="10" xfId="58" applyNumberFormat="1" applyFont="1" applyFill="1" applyBorder="1" applyAlignment="1">
      <alignment horizontal="center" vertical="center"/>
      <protection/>
    </xf>
    <xf numFmtId="2" fontId="3" fillId="39" borderId="10" xfId="58" applyNumberFormat="1" applyFont="1" applyFill="1" applyBorder="1" applyAlignment="1">
      <alignment horizontal="center" vertical="center"/>
      <protection/>
    </xf>
    <xf numFmtId="2" fontId="0" fillId="0" borderId="10" xfId="58" applyNumberFormat="1" applyFont="1" applyFill="1" applyBorder="1" applyAlignment="1">
      <alignment horizontal="center" vertical="center"/>
      <protection/>
    </xf>
    <xf numFmtId="2" fontId="24" fillId="0" borderId="10" xfId="0" applyNumberFormat="1" applyFont="1" applyBorder="1" applyAlignment="1">
      <alignment horizontal="center" vertical="center" wrapText="1"/>
    </xf>
    <xf numFmtId="0" fontId="0" fillId="0" borderId="10" xfId="59" applyFont="1" applyBorder="1" applyAlignment="1">
      <alignment vertical="top"/>
      <protection/>
    </xf>
    <xf numFmtId="0" fontId="25" fillId="0" borderId="10" xfId="0" applyFont="1" applyBorder="1" applyAlignment="1">
      <alignment horizontal="center" vertical="top"/>
    </xf>
    <xf numFmtId="9" fontId="25" fillId="0" borderId="10" xfId="0" applyNumberFormat="1" applyFont="1" applyBorder="1" applyAlignment="1">
      <alignment horizontal="center" vertical="top"/>
    </xf>
    <xf numFmtId="0" fontId="0" fillId="0" borderId="10" xfId="0" applyFont="1" applyBorder="1" applyAlignment="1">
      <alignment horizontal="center" vertical="top"/>
    </xf>
    <xf numFmtId="1" fontId="0" fillId="0" borderId="10" xfId="0" applyNumberFormat="1" applyFont="1" applyBorder="1" applyAlignment="1">
      <alignment horizontal="center" vertical="top"/>
    </xf>
    <xf numFmtId="9" fontId="0" fillId="0" borderId="10" xfId="59" applyNumberFormat="1" applyFont="1" applyBorder="1" applyAlignment="1">
      <alignment horizontal="center" vertical="top"/>
      <protection/>
    </xf>
    <xf numFmtId="9" fontId="0" fillId="0" borderId="10" xfId="59" applyNumberFormat="1" applyFont="1" applyBorder="1" applyAlignment="1" quotePrefix="1">
      <alignment horizontal="center" vertical="top"/>
      <protection/>
    </xf>
    <xf numFmtId="0" fontId="0" fillId="0" borderId="10" xfId="59" applyFont="1" applyBorder="1" applyAlignment="1" quotePrefix="1">
      <alignment horizontal="center" vertical="top"/>
      <protection/>
    </xf>
    <xf numFmtId="0" fontId="0" fillId="0" borderId="10" xfId="59" applyFont="1" applyBorder="1" applyAlignment="1">
      <alignment horizontal="center" vertical="top"/>
      <protection/>
    </xf>
    <xf numFmtId="2" fontId="0" fillId="0" borderId="10" xfId="59" applyNumberFormat="1" applyFont="1" applyBorder="1" applyAlignment="1">
      <alignment horizontal="center" vertical="top"/>
      <protection/>
    </xf>
    <xf numFmtId="182" fontId="0" fillId="0" borderId="10" xfId="0" applyNumberFormat="1" applyFont="1" applyBorder="1" applyAlignment="1">
      <alignment horizontal="center" vertical="top"/>
    </xf>
    <xf numFmtId="9" fontId="0" fillId="0" borderId="10" xfId="0" applyNumberFormat="1" applyFont="1" applyBorder="1" applyAlignment="1">
      <alignment horizontal="center" vertical="top"/>
    </xf>
    <xf numFmtId="0" fontId="25" fillId="0" borderId="10" xfId="0" applyNumberFormat="1" applyFont="1" applyBorder="1" applyAlignment="1">
      <alignment horizontal="center" vertical="top"/>
    </xf>
    <xf numFmtId="0" fontId="25" fillId="0" borderId="10" xfId="0" applyFont="1" applyBorder="1" applyAlignment="1">
      <alignment horizontal="center" vertical="center" wrapText="1"/>
    </xf>
    <xf numFmtId="0" fontId="0"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2" fontId="2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2" fontId="3" fillId="0" borderId="10"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10" xfId="0" applyNumberFormat="1" applyFont="1" applyBorder="1" applyAlignment="1">
      <alignment horizontal="center" vertical="top"/>
    </xf>
    <xf numFmtId="194" fontId="0" fillId="0" borderId="10" xfId="42" applyNumberFormat="1" applyFont="1" applyBorder="1" applyAlignment="1">
      <alignment horizontal="center" vertical="top"/>
    </xf>
    <xf numFmtId="194" fontId="0" fillId="0" borderId="10" xfId="42" applyNumberFormat="1" applyFont="1" applyBorder="1" applyAlignment="1">
      <alignment horizontal="center" vertical="center"/>
    </xf>
    <xf numFmtId="2" fontId="27" fillId="38" borderId="10" xfId="58" applyNumberFormat="1" applyFont="1" applyFill="1" applyBorder="1" applyAlignment="1">
      <alignment horizontal="center" vertical="center"/>
      <protection/>
    </xf>
    <xf numFmtId="2" fontId="4" fillId="0" borderId="10" xfId="58" applyNumberFormat="1" applyFont="1" applyFill="1" applyBorder="1" applyAlignment="1">
      <alignment horizontal="center" vertical="center"/>
      <protection/>
    </xf>
    <xf numFmtId="2" fontId="2" fillId="0" borderId="10" xfId="58" applyNumberFormat="1" applyFont="1" applyFill="1" applyBorder="1" applyAlignment="1">
      <alignment horizontal="center" vertical="center"/>
      <protection/>
    </xf>
    <xf numFmtId="2" fontId="3" fillId="36" borderId="10" xfId="58" applyNumberFormat="1" applyFont="1" applyFill="1" applyBorder="1" applyAlignment="1">
      <alignment horizontal="center" vertical="center"/>
      <protection/>
    </xf>
    <xf numFmtId="2" fontId="3" fillId="0" borderId="10" xfId="58" applyNumberFormat="1" applyFont="1" applyBorder="1" applyAlignment="1">
      <alignment horizontal="center" vertical="center"/>
      <protection/>
    </xf>
    <xf numFmtId="2" fontId="3" fillId="38" borderId="10" xfId="58" applyNumberFormat="1" applyFont="1" applyFill="1" applyBorder="1" applyAlignment="1">
      <alignment horizontal="center" vertical="center"/>
      <protection/>
    </xf>
    <xf numFmtId="43" fontId="3" fillId="38" borderId="10" xfId="58" applyNumberFormat="1" applyFont="1" applyFill="1" applyBorder="1" applyAlignment="1">
      <alignment horizontal="center" vertical="center"/>
      <protection/>
    </xf>
    <xf numFmtId="179" fontId="24" fillId="37" borderId="10" xfId="42" applyNumberFormat="1" applyFont="1" applyFill="1" applyBorder="1" applyAlignment="1">
      <alignment horizontal="center" vertical="center" wrapText="1"/>
    </xf>
    <xf numFmtId="2" fontId="0" fillId="0" borderId="10" xfId="58" applyNumberFormat="1" applyFont="1" applyBorder="1" applyAlignment="1">
      <alignment horizontal="center" vertical="center"/>
      <protection/>
    </xf>
    <xf numFmtId="0" fontId="0" fillId="0" borderId="10" xfId="58" applyFont="1" applyBorder="1" applyAlignment="1">
      <alignment horizontal="center" vertical="center"/>
      <protection/>
    </xf>
    <xf numFmtId="43" fontId="3" fillId="0" borderId="10" xfId="58" applyNumberFormat="1" applyFont="1" applyFill="1" applyBorder="1" applyAlignment="1">
      <alignment horizontal="center" vertical="center"/>
      <protection/>
    </xf>
    <xf numFmtId="194" fontId="10" fillId="0" borderId="0" xfId="42" applyNumberFormat="1" applyFont="1" applyAlignment="1">
      <alignment horizontal="left" vertical="center"/>
    </xf>
    <xf numFmtId="194" fontId="84" fillId="0" borderId="0" xfId="42" applyNumberFormat="1" applyFont="1" applyAlignment="1">
      <alignment horizontal="center" vertical="center"/>
    </xf>
    <xf numFmtId="0" fontId="84" fillId="0" borderId="0" xfId="0" applyFont="1" applyAlignment="1">
      <alignment horizontal="center" vertical="center"/>
    </xf>
    <xf numFmtId="194" fontId="84" fillId="0" borderId="0" xfId="42" applyNumberFormat="1" applyFont="1" applyAlignment="1">
      <alignment horizontal="left" vertical="center"/>
    </xf>
    <xf numFmtId="0" fontId="84" fillId="0" borderId="0" xfId="0" applyFont="1" applyAlignment="1">
      <alignment horizontal="left" vertical="center"/>
    </xf>
    <xf numFmtId="194" fontId="85" fillId="0" borderId="0" xfId="42" applyNumberFormat="1" applyFont="1" applyAlignment="1">
      <alignment horizontal="left" vertical="center"/>
    </xf>
    <xf numFmtId="0" fontId="85" fillId="0" borderId="0" xfId="0" applyFont="1" applyAlignment="1">
      <alignment horizontal="left" vertical="center"/>
    </xf>
    <xf numFmtId="194" fontId="85" fillId="0" borderId="0" xfId="0" applyNumberFormat="1" applyFont="1" applyAlignment="1">
      <alignment horizontal="left" vertical="center"/>
    </xf>
    <xf numFmtId="3" fontId="74" fillId="0" borderId="10" xfId="42" applyNumberFormat="1" applyFont="1" applyBorder="1" applyAlignment="1">
      <alignment horizontal="right" vertical="center"/>
    </xf>
    <xf numFmtId="3" fontId="74" fillId="0" borderId="10" xfId="0" applyNumberFormat="1" applyFont="1" applyBorder="1" applyAlignment="1">
      <alignment horizontal="right" vertical="center"/>
    </xf>
    <xf numFmtId="3" fontId="85" fillId="0" borderId="10" xfId="42" applyNumberFormat="1" applyFont="1" applyBorder="1" applyAlignment="1">
      <alignment horizontal="right" vertical="center"/>
    </xf>
    <xf numFmtId="179" fontId="4" fillId="34" borderId="10" xfId="42" applyFont="1" applyFill="1" applyBorder="1" applyAlignment="1">
      <alignment horizontal="center" vertical="center"/>
    </xf>
    <xf numFmtId="179" fontId="3" fillId="34" borderId="10" xfId="42" applyFont="1" applyFill="1" applyBorder="1" applyAlignment="1">
      <alignment horizontal="center" vertical="center"/>
    </xf>
    <xf numFmtId="179" fontId="0" fillId="34" borderId="10" xfId="42" applyFont="1" applyFill="1" applyBorder="1" applyAlignment="1">
      <alignment horizontal="center" vertical="center"/>
    </xf>
    <xf numFmtId="179" fontId="24" fillId="36" borderId="10" xfId="42" applyFont="1" applyFill="1" applyBorder="1" applyAlignment="1">
      <alignment horizontal="center" vertical="center"/>
    </xf>
    <xf numFmtId="179" fontId="4" fillId="34" borderId="10" xfId="42" applyFont="1" applyFill="1" applyBorder="1" applyAlignment="1">
      <alignment horizontal="center" vertical="center" wrapText="1"/>
    </xf>
    <xf numFmtId="179" fontId="0" fillId="34" borderId="10" xfId="42" applyFont="1" applyFill="1" applyBorder="1" applyAlignment="1">
      <alignment horizontal="center" vertical="center" wrapText="1"/>
    </xf>
    <xf numFmtId="179" fontId="24" fillId="40" borderId="10" xfId="42" applyFont="1" applyFill="1" applyBorder="1" applyAlignment="1">
      <alignment horizontal="center" vertical="center"/>
    </xf>
    <xf numFmtId="179" fontId="0" fillId="36" borderId="10" xfId="42" applyFont="1" applyFill="1" applyBorder="1" applyAlignment="1">
      <alignment horizontal="center" vertical="center" wrapText="1"/>
    </xf>
    <xf numFmtId="179" fontId="4" fillId="36" borderId="10" xfId="42" applyFont="1" applyFill="1" applyBorder="1" applyAlignment="1">
      <alignment horizontal="center" vertical="center" wrapText="1"/>
    </xf>
    <xf numFmtId="179" fontId="4" fillId="36" borderId="10" xfId="42" applyFont="1" applyFill="1" applyBorder="1" applyAlignment="1" quotePrefix="1">
      <alignment horizontal="center" vertical="center" wrapText="1"/>
    </xf>
    <xf numFmtId="179" fontId="3" fillId="36" borderId="10" xfId="42" applyFont="1" applyFill="1" applyBorder="1" applyAlignment="1">
      <alignment horizontal="center" vertical="center" wrapText="1"/>
    </xf>
    <xf numFmtId="179" fontId="3" fillId="36" borderId="10" xfId="42" applyFont="1" applyFill="1" applyBorder="1" applyAlignment="1" quotePrefix="1">
      <alignment horizontal="center" vertical="center"/>
    </xf>
    <xf numFmtId="179" fontId="3" fillId="36" borderId="10" xfId="42" applyFont="1" applyFill="1" applyBorder="1" applyAlignment="1" quotePrefix="1">
      <alignment horizontal="center" vertical="center" wrapText="1"/>
    </xf>
    <xf numFmtId="179" fontId="0" fillId="36" borderId="10" xfId="42" applyFont="1" applyFill="1" applyBorder="1" applyAlignment="1" quotePrefix="1">
      <alignment horizontal="center" vertical="center" wrapText="1"/>
    </xf>
    <xf numFmtId="179" fontId="4" fillId="36" borderId="10" xfId="44" applyFont="1" applyFill="1" applyBorder="1" applyAlignment="1">
      <alignment horizontal="center" vertical="center" wrapText="1"/>
    </xf>
    <xf numFmtId="179" fontId="25" fillId="36" borderId="10" xfId="44" applyFont="1" applyFill="1" applyBorder="1" applyAlignment="1">
      <alignment horizontal="center" vertical="center" wrapText="1"/>
    </xf>
    <xf numFmtId="179" fontId="26" fillId="36" borderId="10" xfId="44" applyFont="1" applyFill="1" applyBorder="1" applyAlignment="1">
      <alignment horizontal="center" vertical="center" wrapText="1"/>
    </xf>
    <xf numFmtId="179" fontId="3" fillId="36" borderId="10" xfId="42" applyFont="1" applyFill="1" applyBorder="1" applyAlignment="1">
      <alignment horizontal="center" vertical="center"/>
    </xf>
    <xf numFmtId="179" fontId="4" fillId="36" borderId="10" xfId="42" applyFont="1" applyFill="1" applyBorder="1" applyAlignment="1" quotePrefix="1">
      <alignment horizontal="center" vertical="center"/>
    </xf>
    <xf numFmtId="179" fontId="4" fillId="36" borderId="10" xfId="42" applyFont="1" applyFill="1" applyBorder="1" applyAlignment="1">
      <alignment horizontal="center" vertical="center"/>
    </xf>
    <xf numFmtId="0" fontId="3" fillId="36" borderId="10" xfId="0" applyFont="1" applyFill="1" applyBorder="1" applyAlignment="1">
      <alignment horizontal="center" vertical="center"/>
    </xf>
    <xf numFmtId="179" fontId="72" fillId="34" borderId="10" xfId="42" applyFont="1" applyFill="1" applyBorder="1" applyAlignment="1">
      <alignment vertical="center" wrapText="1"/>
    </xf>
    <xf numFmtId="179" fontId="3" fillId="34" borderId="10" xfId="42" applyFont="1" applyFill="1" applyBorder="1" applyAlignment="1">
      <alignment vertical="center" wrapText="1"/>
    </xf>
    <xf numFmtId="179" fontId="4" fillId="34" borderId="10" xfId="42" applyFont="1" applyFill="1" applyBorder="1" applyAlignment="1">
      <alignment vertical="center"/>
    </xf>
    <xf numFmtId="179" fontId="3" fillId="34" borderId="10" xfId="42" applyFont="1" applyFill="1" applyBorder="1" applyAlignment="1">
      <alignment vertical="center"/>
    </xf>
    <xf numFmtId="179" fontId="0" fillId="34" borderId="10" xfId="42" applyFont="1" applyFill="1" applyBorder="1" applyAlignment="1">
      <alignment vertical="center"/>
    </xf>
    <xf numFmtId="179" fontId="82" fillId="34" borderId="10" xfId="42" applyFont="1" applyFill="1" applyBorder="1" applyAlignment="1">
      <alignment vertical="center" wrapText="1"/>
    </xf>
    <xf numFmtId="179" fontId="4" fillId="34" borderId="10" xfId="42" applyFont="1" applyFill="1" applyBorder="1" applyAlignment="1">
      <alignment vertical="center" wrapText="1"/>
    </xf>
    <xf numFmtId="179" fontId="0" fillId="34" borderId="10" xfId="42" applyFont="1" applyFill="1" applyBorder="1" applyAlignment="1">
      <alignment vertical="center" wrapText="1"/>
    </xf>
    <xf numFmtId="179" fontId="0" fillId="34" borderId="10" xfId="44" applyFont="1" applyFill="1" applyBorder="1" applyAlignment="1">
      <alignment vertical="center" wrapText="1"/>
    </xf>
    <xf numFmtId="179" fontId="4" fillId="34" borderId="10" xfId="44" applyFont="1" applyFill="1" applyBorder="1" applyAlignment="1">
      <alignment vertical="center" wrapText="1"/>
    </xf>
    <xf numFmtId="0" fontId="3" fillId="34" borderId="10" xfId="0" applyFont="1" applyFill="1" applyBorder="1" applyAlignment="1">
      <alignment vertical="center"/>
    </xf>
    <xf numFmtId="194" fontId="3" fillId="34" borderId="10" xfId="42" applyNumberFormat="1" applyFont="1" applyFill="1" applyBorder="1" applyAlignment="1">
      <alignment vertical="center"/>
    </xf>
    <xf numFmtId="0" fontId="29" fillId="0" borderId="10" xfId="0" applyFont="1" applyBorder="1" applyAlignment="1">
      <alignment vertical="top"/>
    </xf>
    <xf numFmtId="0" fontId="10" fillId="0" borderId="0" xfId="0" applyFont="1" applyAlignment="1">
      <alignment horizontal="left"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0" fontId="13" fillId="0" borderId="13" xfId="0" applyFont="1" applyBorder="1" applyAlignment="1">
      <alignment horizontal="center" vertical="center"/>
    </xf>
    <xf numFmtId="0" fontId="3" fillId="0" borderId="0" xfId="0" applyFont="1" applyAlignment="1">
      <alignment horizontal="center" vertical="top"/>
    </xf>
    <xf numFmtId="0" fontId="3" fillId="0" borderId="13" xfId="0" applyFont="1" applyBorder="1" applyAlignment="1">
      <alignment horizontal="center" vertical="top"/>
    </xf>
    <xf numFmtId="0" fontId="3" fillId="0" borderId="11" xfId="58" applyFont="1" applyBorder="1" applyAlignment="1">
      <alignment horizontal="center" vertical="top"/>
      <protection/>
    </xf>
    <xf numFmtId="0" fontId="3" fillId="0" borderId="14" xfId="58" applyFont="1" applyBorder="1" applyAlignment="1">
      <alignment horizontal="center" vertical="top"/>
      <protection/>
    </xf>
    <xf numFmtId="0" fontId="2" fillId="0" borderId="0" xfId="0" applyFont="1" applyBorder="1" applyAlignment="1">
      <alignment horizontal="right" vertical="center"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58" applyFont="1" applyBorder="1" applyAlignment="1">
      <alignment horizontal="center" vertical="top"/>
      <protection/>
    </xf>
    <xf numFmtId="0" fontId="3" fillId="0" borderId="12" xfId="58" applyFont="1" applyBorder="1" applyAlignment="1">
      <alignment horizontal="center" vertical="top"/>
      <protection/>
    </xf>
    <xf numFmtId="0" fontId="4" fillId="0" borderId="0" xfId="0" applyFont="1" applyBorder="1" applyAlignment="1">
      <alignment horizontal="center" vertical="center" wrapText="1"/>
    </xf>
    <xf numFmtId="0" fontId="0" fillId="0" borderId="0" xfId="0" applyFont="1" applyAlignment="1">
      <alignment horizontal="left" vertical="center" wrapText="1"/>
    </xf>
    <xf numFmtId="0" fontId="3" fillId="0" borderId="10" xfId="0" applyFont="1" applyBorder="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2" xfId="0" applyFont="1" applyBorder="1" applyAlignment="1">
      <alignment horizontal="center" vertical="top"/>
    </xf>
    <xf numFmtId="0" fontId="4" fillId="0" borderId="0" xfId="0" applyFont="1" applyAlignment="1">
      <alignment horizontal="right" vertical="top"/>
    </xf>
    <xf numFmtId="0" fontId="3" fillId="0" borderId="11" xfId="58" applyFont="1" applyFill="1" applyBorder="1" applyAlignment="1">
      <alignment horizontal="center" vertical="top" wrapText="1"/>
      <protection/>
    </xf>
    <xf numFmtId="0" fontId="3" fillId="0" borderId="14" xfId="58" applyFont="1" applyFill="1" applyBorder="1" applyAlignment="1">
      <alignment horizontal="center" vertical="top" wrapText="1"/>
      <protection/>
    </xf>
    <xf numFmtId="0" fontId="3" fillId="0" borderId="12" xfId="58" applyFont="1" applyFill="1" applyBorder="1" applyAlignment="1">
      <alignment horizontal="center" vertical="top" wrapText="1"/>
      <protection/>
    </xf>
    <xf numFmtId="0" fontId="0" fillId="0" borderId="0" xfId="0" applyFont="1" applyBorder="1" applyAlignment="1">
      <alignment horizontal="center" vertical="center" wrapText="1"/>
    </xf>
    <xf numFmtId="0" fontId="3" fillId="0" borderId="10" xfId="58" applyFont="1" applyFill="1" applyBorder="1" applyAlignment="1">
      <alignment horizontal="center" vertical="top" wrapText="1"/>
      <protection/>
    </xf>
    <xf numFmtId="0" fontId="3" fillId="0" borderId="10" xfId="0" applyFont="1" applyFill="1" applyBorder="1" applyAlignment="1">
      <alignment horizontal="center" vertical="top" wrapText="1"/>
    </xf>
    <xf numFmtId="0" fontId="3" fillId="0" borderId="10" xfId="58" applyFont="1" applyFill="1" applyBorder="1" applyAlignment="1" quotePrefix="1">
      <alignment horizontal="center" vertical="top" wrapText="1"/>
      <protection/>
    </xf>
    <xf numFmtId="0" fontId="3" fillId="0" borderId="0" xfId="0" applyFont="1" applyBorder="1" applyAlignment="1">
      <alignment horizontal="center" vertical="center" wrapText="1"/>
    </xf>
    <xf numFmtId="0" fontId="3" fillId="0" borderId="10" xfId="58" applyFont="1" applyBorder="1" applyAlignment="1">
      <alignment horizontal="center" vertical="top" wrapText="1"/>
      <protection/>
    </xf>
    <xf numFmtId="0" fontId="3" fillId="0" borderId="11" xfId="58" applyFont="1" applyBorder="1" applyAlignment="1">
      <alignment horizontal="center" vertical="top" wrapText="1"/>
      <protection/>
    </xf>
    <xf numFmtId="0" fontId="3" fillId="0" borderId="14" xfId="58" applyFont="1" applyBorder="1" applyAlignment="1">
      <alignment horizontal="center" vertical="top" wrapText="1"/>
      <protection/>
    </xf>
    <xf numFmtId="0" fontId="3" fillId="0" borderId="12" xfId="58" applyFont="1" applyBorder="1" applyAlignment="1">
      <alignment horizontal="center" vertical="top" wrapText="1"/>
      <protection/>
    </xf>
    <xf numFmtId="0" fontId="3" fillId="0" borderId="10" xfId="58" applyFont="1" applyBorder="1" applyAlignment="1" quotePrefix="1">
      <alignment horizontal="center" vertical="top" wrapText="1"/>
      <protection/>
    </xf>
    <xf numFmtId="0" fontId="3" fillId="0" borderId="0" xfId="0" applyFont="1" applyAlignment="1">
      <alignment horizontal="left" vertical="top"/>
    </xf>
    <xf numFmtId="0" fontId="21" fillId="0" borderId="0" xfId="0" applyFont="1" applyAlignment="1">
      <alignment horizontal="left" vertical="center" wrapText="1"/>
    </xf>
    <xf numFmtId="0" fontId="20" fillId="0" borderId="0" xfId="0" applyFont="1" applyAlignment="1">
      <alignment vertical="top"/>
    </xf>
    <xf numFmtId="0" fontId="21" fillId="0" borderId="0" xfId="0" applyFont="1" applyAlignment="1">
      <alignment horizontal="left" vertical="top"/>
    </xf>
    <xf numFmtId="0" fontId="79" fillId="0" borderId="10"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2343150</xdr:colOff>
      <xdr:row>3</xdr:row>
      <xdr:rowOff>57150</xdr:rowOff>
    </xdr:from>
    <xdr:to>
      <xdr:col>0</xdr:col>
      <xdr:colOff>3495675</xdr:colOff>
      <xdr:row>3</xdr:row>
      <xdr:rowOff>57150</xdr:rowOff>
    </xdr:to>
    <xdr:sp>
      <xdr:nvSpPr>
        <xdr:cNvPr id="1" name="Straight Connector 2"/>
        <xdr:cNvSpPr>
          <a:spLocks/>
        </xdr:cNvSpPr>
      </xdr:nvSpPr>
      <xdr:spPr>
        <a:xfrm>
          <a:off x="2343150" y="676275"/>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2247900</xdr:colOff>
      <xdr:row>3</xdr:row>
      <xdr:rowOff>57150</xdr:rowOff>
    </xdr:from>
    <xdr:to>
      <xdr:col>0</xdr:col>
      <xdr:colOff>3543300</xdr:colOff>
      <xdr:row>3</xdr:row>
      <xdr:rowOff>57150</xdr:rowOff>
    </xdr:to>
    <xdr:sp>
      <xdr:nvSpPr>
        <xdr:cNvPr id="2" name="Straight Connector 3"/>
        <xdr:cNvSpPr>
          <a:spLocks/>
        </xdr:cNvSpPr>
      </xdr:nvSpPr>
      <xdr:spPr>
        <a:xfrm>
          <a:off x="2247900" y="676275"/>
          <a:ext cx="129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2247900</xdr:colOff>
      <xdr:row>3</xdr:row>
      <xdr:rowOff>57150</xdr:rowOff>
    </xdr:from>
    <xdr:to>
      <xdr:col>0</xdr:col>
      <xdr:colOff>3543300</xdr:colOff>
      <xdr:row>3</xdr:row>
      <xdr:rowOff>57150</xdr:rowOff>
    </xdr:to>
    <xdr:sp>
      <xdr:nvSpPr>
        <xdr:cNvPr id="3" name="Straight Connector 4"/>
        <xdr:cNvSpPr>
          <a:spLocks/>
        </xdr:cNvSpPr>
      </xdr:nvSpPr>
      <xdr:spPr>
        <a:xfrm>
          <a:off x="2247900" y="676275"/>
          <a:ext cx="129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35"/>
  <sheetViews>
    <sheetView zoomScale="150" zoomScaleNormal="150" zoomScalePageLayoutView="0" workbookViewId="0" topLeftCell="A10">
      <selection activeCell="C17" sqref="C17"/>
    </sheetView>
  </sheetViews>
  <sheetFormatPr defaultColWidth="8.75390625" defaultRowHeight="15.75"/>
  <cols>
    <col min="1" max="1" width="75.375" style="3" customWidth="1"/>
    <col min="2" max="16384" width="8.75390625" style="4" customWidth="1"/>
  </cols>
  <sheetData>
    <row r="2" ht="16.5">
      <c r="A2" s="177" t="s">
        <v>627</v>
      </c>
    </row>
    <row r="3" ht="16.5">
      <c r="A3" s="7" t="s">
        <v>615</v>
      </c>
    </row>
    <row r="13" ht="20.25">
      <c r="A13" s="6" t="s">
        <v>16</v>
      </c>
    </row>
    <row r="14" ht="18.75">
      <c r="A14" s="5" t="s">
        <v>479</v>
      </c>
    </row>
    <row r="15" ht="16.5">
      <c r="A15" s="7" t="s">
        <v>660</v>
      </c>
    </row>
    <row r="24" ht="18.75">
      <c r="A24" s="175" t="s">
        <v>623</v>
      </c>
    </row>
    <row r="25" spans="1:2" ht="18.75">
      <c r="A25" s="176" t="s">
        <v>624</v>
      </c>
      <c r="B25" s="8"/>
    </row>
    <row r="26" spans="1:2" ht="18.75">
      <c r="A26" s="176" t="s">
        <v>625</v>
      </c>
      <c r="B26" s="8"/>
    </row>
    <row r="27" spans="1:2" ht="18.75">
      <c r="A27" s="176" t="s">
        <v>626</v>
      </c>
      <c r="B27" s="8"/>
    </row>
    <row r="28" spans="1:2" ht="16.5">
      <c r="A28" s="9"/>
      <c r="B28" s="8"/>
    </row>
    <row r="29" spans="1:2" ht="16.5">
      <c r="A29" s="9"/>
      <c r="B29" s="8"/>
    </row>
    <row r="30" spans="1:2" ht="16.5">
      <c r="A30" s="9"/>
      <c r="B30" s="8"/>
    </row>
    <row r="31" spans="1:2" ht="16.5">
      <c r="A31" s="9"/>
      <c r="B31" s="8"/>
    </row>
    <row r="32" spans="1:2" ht="16.5">
      <c r="A32" s="9"/>
      <c r="B32" s="8"/>
    </row>
    <row r="34" ht="18.75">
      <c r="A34" s="10" t="s">
        <v>659</v>
      </c>
    </row>
    <row r="35" ht="18.75">
      <c r="A35" s="178" t="s">
        <v>628</v>
      </c>
    </row>
  </sheetData>
  <sheetProtection/>
  <printOptions/>
  <pageMargins left="0.75" right="0.75" top="0.44" bottom="1"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7">
      <selection activeCell="D5" sqref="D5"/>
    </sheetView>
  </sheetViews>
  <sheetFormatPr defaultColWidth="9.75390625" defaultRowHeight="15.75"/>
  <cols>
    <col min="1" max="1" width="3.50390625" style="15" customWidth="1"/>
    <col min="2" max="2" width="33.875" style="14" customWidth="1"/>
    <col min="3" max="3" width="49.875" style="14" customWidth="1"/>
    <col min="4" max="16384" width="9.75390625" style="2" customWidth="1"/>
  </cols>
  <sheetData>
    <row r="1" spans="1:3" ht="56.25" customHeight="1">
      <c r="A1" s="275" t="s">
        <v>17</v>
      </c>
      <c r="B1" s="275"/>
      <c r="C1" s="275"/>
    </row>
    <row r="2" spans="1:3" ht="24" customHeight="1">
      <c r="A2" s="11" t="s">
        <v>18</v>
      </c>
      <c r="B2" s="11"/>
      <c r="C2" s="12"/>
    </row>
    <row r="3" spans="1:3" ht="24" customHeight="1">
      <c r="A3" s="13" t="s">
        <v>19</v>
      </c>
      <c r="B3" s="274" t="s">
        <v>616</v>
      </c>
      <c r="C3" s="274"/>
    </row>
    <row r="4" spans="1:3" ht="24" customHeight="1">
      <c r="A4" s="13" t="s">
        <v>20</v>
      </c>
      <c r="B4" s="274" t="s">
        <v>629</v>
      </c>
      <c r="C4" s="274"/>
    </row>
    <row r="5" spans="1:3" ht="24" customHeight="1">
      <c r="A5" s="13"/>
      <c r="B5" s="274" t="s">
        <v>661</v>
      </c>
      <c r="C5" s="274"/>
    </row>
    <row r="6" spans="1:3" ht="24" customHeight="1">
      <c r="A6" s="13" t="s">
        <v>21</v>
      </c>
      <c r="B6" s="274" t="s">
        <v>617</v>
      </c>
      <c r="C6" s="274"/>
    </row>
    <row r="7" spans="1:3" ht="24" customHeight="1">
      <c r="A7" s="13"/>
      <c r="B7" s="274" t="s">
        <v>618</v>
      </c>
      <c r="C7" s="274"/>
    </row>
    <row r="8" spans="1:3" ht="24" customHeight="1">
      <c r="A8" s="13"/>
      <c r="B8" s="274" t="s">
        <v>111</v>
      </c>
      <c r="C8" s="274"/>
    </row>
    <row r="9" spans="1:3" ht="24" customHeight="1">
      <c r="A9" s="13" t="s">
        <v>22</v>
      </c>
      <c r="B9" s="274" t="s">
        <v>23</v>
      </c>
      <c r="C9" s="274"/>
    </row>
    <row r="10" spans="2:3" ht="24" customHeight="1">
      <c r="B10" s="14" t="s">
        <v>24</v>
      </c>
      <c r="C10" s="14" t="s">
        <v>25</v>
      </c>
    </row>
    <row r="11" spans="2:3" ht="24" customHeight="1">
      <c r="B11" s="14" t="s">
        <v>26</v>
      </c>
      <c r="C11" s="14" t="s">
        <v>27</v>
      </c>
    </row>
    <row r="12" spans="2:3" ht="24" customHeight="1">
      <c r="B12" s="14" t="s">
        <v>28</v>
      </c>
      <c r="C12" s="14" t="s">
        <v>29</v>
      </c>
    </row>
    <row r="13" spans="2:3" ht="24" customHeight="1">
      <c r="B13" s="14" t="s">
        <v>30</v>
      </c>
      <c r="C13" s="179" t="s">
        <v>31</v>
      </c>
    </row>
    <row r="14" spans="1:2" ht="24" customHeight="1">
      <c r="A14" s="15" t="s">
        <v>32</v>
      </c>
      <c r="B14" s="14" t="s">
        <v>33</v>
      </c>
    </row>
    <row r="15" spans="2:3" ht="24" customHeight="1">
      <c r="B15" s="14" t="s">
        <v>34</v>
      </c>
      <c r="C15" s="14" t="s">
        <v>35</v>
      </c>
    </row>
    <row r="16" spans="2:3" ht="24" customHeight="1">
      <c r="B16" s="14" t="s">
        <v>36</v>
      </c>
      <c r="C16" s="14" t="s">
        <v>37</v>
      </c>
    </row>
    <row r="17" ht="24" customHeight="1">
      <c r="B17" s="14" t="s">
        <v>630</v>
      </c>
    </row>
    <row r="18" spans="1:3" ht="24" customHeight="1">
      <c r="A18" s="13" t="s">
        <v>38</v>
      </c>
      <c r="B18" s="274" t="s">
        <v>619</v>
      </c>
      <c r="C18" s="274"/>
    </row>
    <row r="19" spans="1:3" ht="24" customHeight="1">
      <c r="A19" s="13" t="s">
        <v>39</v>
      </c>
      <c r="B19" s="274" t="s">
        <v>620</v>
      </c>
      <c r="C19" s="274"/>
    </row>
    <row r="20" spans="1:3" ht="24" customHeight="1">
      <c r="A20" s="13" t="s">
        <v>40</v>
      </c>
      <c r="B20" s="274" t="s">
        <v>621</v>
      </c>
      <c r="C20" s="274"/>
    </row>
    <row r="21" spans="1:3" ht="24" customHeight="1">
      <c r="A21" s="13" t="s">
        <v>41</v>
      </c>
      <c r="B21" s="274" t="s">
        <v>622</v>
      </c>
      <c r="C21" s="274"/>
    </row>
  </sheetData>
  <sheetProtection/>
  <mergeCells count="12">
    <mergeCell ref="B6:C6"/>
    <mergeCell ref="B7:C7"/>
    <mergeCell ref="B8:C8"/>
    <mergeCell ref="B9:C9"/>
    <mergeCell ref="B20:C20"/>
    <mergeCell ref="B21:C21"/>
    <mergeCell ref="A1:C1"/>
    <mergeCell ref="B3:C3"/>
    <mergeCell ref="B4:C4"/>
    <mergeCell ref="B18:C18"/>
    <mergeCell ref="B19:C19"/>
    <mergeCell ref="B5:C5"/>
  </mergeCells>
  <printOptions/>
  <pageMargins left="0.6" right="0.26"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6">
      <selection activeCell="I26" sqref="I26"/>
    </sheetView>
  </sheetViews>
  <sheetFormatPr defaultColWidth="9.75390625" defaultRowHeight="15.75"/>
  <cols>
    <col min="1" max="1" width="4.25390625" style="17" customWidth="1"/>
    <col min="2" max="2" width="30.125" style="16" customWidth="1"/>
    <col min="3" max="3" width="11.875" style="18" customWidth="1"/>
    <col min="4" max="5" width="9.75390625" style="18" customWidth="1"/>
    <col min="6" max="6" width="18.875" style="19" customWidth="1"/>
    <col min="7" max="16384" width="9.75390625" style="16" customWidth="1"/>
  </cols>
  <sheetData>
    <row r="1" spans="1:6" ht="16.5">
      <c r="A1" s="276" t="s">
        <v>42</v>
      </c>
      <c r="B1" s="276"/>
      <c r="C1" s="276"/>
      <c r="D1" s="276"/>
      <c r="E1" s="276"/>
      <c r="F1" s="276"/>
    </row>
    <row r="3" spans="1:6" s="17" customFormat="1" ht="49.5">
      <c r="A3" s="20" t="s">
        <v>43</v>
      </c>
      <c r="B3" s="21" t="s">
        <v>44</v>
      </c>
      <c r="C3" s="22" t="s">
        <v>45</v>
      </c>
      <c r="D3" s="22" t="s">
        <v>46</v>
      </c>
      <c r="E3" s="22" t="s">
        <v>47</v>
      </c>
      <c r="F3" s="22" t="s">
        <v>48</v>
      </c>
    </row>
    <row r="4" spans="1:6" ht="16.5">
      <c r="A4" s="20" t="s">
        <v>49</v>
      </c>
      <c r="B4" s="23" t="s">
        <v>50</v>
      </c>
      <c r="C4" s="22">
        <f>SUM(C5:C10)</f>
        <v>124</v>
      </c>
      <c r="D4" s="22">
        <f>SUM(D5:D10)</f>
        <v>56</v>
      </c>
      <c r="E4" s="22">
        <f>SUM(E5:E10)</f>
        <v>180</v>
      </c>
      <c r="F4" s="22">
        <f>SUM(F5:F10)</f>
        <v>0</v>
      </c>
    </row>
    <row r="5" spans="1:6" ht="16.5">
      <c r="A5" s="20"/>
      <c r="B5" s="23" t="s">
        <v>51</v>
      </c>
      <c r="C5" s="24">
        <v>1</v>
      </c>
      <c r="D5" s="24"/>
      <c r="E5" s="24">
        <f aca="true" t="shared" si="0" ref="E5:E38">C5+D5</f>
        <v>1</v>
      </c>
      <c r="F5" s="25"/>
    </row>
    <row r="6" spans="1:6" ht="16.5">
      <c r="A6" s="20"/>
      <c r="B6" s="23" t="s">
        <v>52</v>
      </c>
      <c r="C6" s="24"/>
      <c r="D6" s="24"/>
      <c r="E6" s="24">
        <f t="shared" si="0"/>
        <v>0</v>
      </c>
      <c r="F6" s="25"/>
    </row>
    <row r="7" spans="1:6" ht="16.5">
      <c r="A7" s="20"/>
      <c r="B7" s="23" t="s">
        <v>53</v>
      </c>
      <c r="C7" s="24">
        <v>10</v>
      </c>
      <c r="D7" s="24"/>
      <c r="E7" s="24">
        <f t="shared" si="0"/>
        <v>10</v>
      </c>
      <c r="F7" s="25"/>
    </row>
    <row r="8" spans="1:6" ht="16.5">
      <c r="A8" s="20"/>
      <c r="B8" s="23" t="s">
        <v>54</v>
      </c>
      <c r="C8" s="24">
        <v>20</v>
      </c>
      <c r="D8" s="24">
        <v>5</v>
      </c>
      <c r="E8" s="24">
        <f t="shared" si="0"/>
        <v>25</v>
      </c>
      <c r="F8" s="25"/>
    </row>
    <row r="9" spans="1:6" ht="16.5">
      <c r="A9" s="20"/>
      <c r="B9" s="23" t="s">
        <v>55</v>
      </c>
      <c r="C9" s="24">
        <v>37</v>
      </c>
      <c r="D9" s="24">
        <v>30</v>
      </c>
      <c r="E9" s="24">
        <f t="shared" si="0"/>
        <v>67</v>
      </c>
      <c r="F9" s="25"/>
    </row>
    <row r="10" spans="1:6" ht="16.5">
      <c r="A10" s="20"/>
      <c r="B10" s="23" t="s">
        <v>56</v>
      </c>
      <c r="C10" s="24">
        <v>56</v>
      </c>
      <c r="D10" s="24">
        <v>21</v>
      </c>
      <c r="E10" s="24">
        <f t="shared" si="0"/>
        <v>77</v>
      </c>
      <c r="F10" s="25"/>
    </row>
    <row r="11" spans="1:6" ht="16.5">
      <c r="A11" s="20" t="s">
        <v>57</v>
      </c>
      <c r="B11" s="23" t="s">
        <v>58</v>
      </c>
      <c r="C11" s="24">
        <f>SUM(C12:C17)</f>
        <v>19</v>
      </c>
      <c r="D11" s="24">
        <f>SUM(D12:D17)</f>
        <v>11</v>
      </c>
      <c r="E11" s="24">
        <f>SUM(E12:E17)</f>
        <v>30</v>
      </c>
      <c r="F11" s="24">
        <f>SUM(F12:F17)</f>
        <v>0</v>
      </c>
    </row>
    <row r="12" spans="1:6" ht="16.5">
      <c r="A12" s="20"/>
      <c r="B12" s="23" t="s">
        <v>51</v>
      </c>
      <c r="C12" s="24"/>
      <c r="D12" s="24"/>
      <c r="E12" s="24">
        <f t="shared" si="0"/>
        <v>0</v>
      </c>
      <c r="F12" s="25"/>
    </row>
    <row r="13" spans="1:6" ht="16.5">
      <c r="A13" s="20"/>
      <c r="B13" s="23" t="s">
        <v>52</v>
      </c>
      <c r="C13" s="24"/>
      <c r="D13" s="24"/>
      <c r="E13" s="24">
        <f t="shared" si="0"/>
        <v>0</v>
      </c>
      <c r="F13" s="25"/>
    </row>
    <row r="14" spans="1:6" ht="16.5">
      <c r="A14" s="20"/>
      <c r="B14" s="23" t="s">
        <v>53</v>
      </c>
      <c r="C14" s="24">
        <v>1</v>
      </c>
      <c r="D14" s="24"/>
      <c r="E14" s="24">
        <f t="shared" si="0"/>
        <v>1</v>
      </c>
      <c r="F14" s="25"/>
    </row>
    <row r="15" spans="1:6" ht="16.5">
      <c r="A15" s="20"/>
      <c r="B15" s="23" t="s">
        <v>59</v>
      </c>
      <c r="C15" s="24">
        <v>4</v>
      </c>
      <c r="D15" s="24">
        <v>2</v>
      </c>
      <c r="E15" s="24">
        <f t="shared" si="0"/>
        <v>6</v>
      </c>
      <c r="F15" s="25"/>
    </row>
    <row r="16" spans="1:6" ht="16.5">
      <c r="A16" s="20"/>
      <c r="B16" s="23" t="s">
        <v>60</v>
      </c>
      <c r="C16" s="24">
        <v>14</v>
      </c>
      <c r="D16" s="24">
        <v>9</v>
      </c>
      <c r="E16" s="24">
        <f t="shared" si="0"/>
        <v>23</v>
      </c>
      <c r="F16" s="25"/>
    </row>
    <row r="17" spans="1:6" ht="16.5">
      <c r="A17" s="20"/>
      <c r="B17" s="23" t="s">
        <v>61</v>
      </c>
      <c r="C17" s="24"/>
      <c r="D17" s="24"/>
      <c r="E17" s="24">
        <f t="shared" si="0"/>
        <v>0</v>
      </c>
      <c r="F17" s="25"/>
    </row>
    <row r="18" spans="1:6" ht="16.5">
      <c r="A18" s="20" t="s">
        <v>62</v>
      </c>
      <c r="B18" s="23" t="s">
        <v>63</v>
      </c>
      <c r="C18" s="22">
        <f>SUM(C19:C21)</f>
        <v>0</v>
      </c>
      <c r="D18" s="22">
        <f>SUM(D19:D21)</f>
        <v>0</v>
      </c>
      <c r="E18" s="22">
        <f>SUM(E19:E21)</f>
        <v>0</v>
      </c>
      <c r="F18" s="22">
        <f>SUM(F19:F21)</f>
        <v>0</v>
      </c>
    </row>
    <row r="19" spans="1:6" ht="16.5">
      <c r="A19" s="20"/>
      <c r="B19" s="23" t="s">
        <v>51</v>
      </c>
      <c r="C19" s="24"/>
      <c r="D19" s="24"/>
      <c r="E19" s="24">
        <f t="shared" si="0"/>
        <v>0</v>
      </c>
      <c r="F19" s="25"/>
    </row>
    <row r="20" spans="1:6" ht="16.5">
      <c r="A20" s="20"/>
      <c r="B20" s="23" t="s">
        <v>64</v>
      </c>
      <c r="C20" s="24"/>
      <c r="D20" s="24"/>
      <c r="E20" s="24">
        <f t="shared" si="0"/>
        <v>0</v>
      </c>
      <c r="F20" s="25"/>
    </row>
    <row r="21" spans="1:6" ht="16.5">
      <c r="A21" s="20"/>
      <c r="B21" s="23" t="s">
        <v>65</v>
      </c>
      <c r="C21" s="24"/>
      <c r="D21" s="24"/>
      <c r="E21" s="24">
        <f t="shared" si="0"/>
        <v>0</v>
      </c>
      <c r="F21" s="25"/>
    </row>
    <row r="22" spans="1:6" ht="16.5">
      <c r="A22" s="20" t="s">
        <v>66</v>
      </c>
      <c r="B22" s="23" t="s">
        <v>67</v>
      </c>
      <c r="C22" s="22">
        <f>SUM(C23:C25)</f>
        <v>0</v>
      </c>
      <c r="D22" s="22">
        <f>SUM(D23:D25)</f>
        <v>0</v>
      </c>
      <c r="E22" s="22">
        <f>SUM(E23:E25)</f>
        <v>0</v>
      </c>
      <c r="F22" s="22">
        <f>SUM(F23:F25)</f>
        <v>0</v>
      </c>
    </row>
    <row r="23" spans="1:6" ht="16.5">
      <c r="A23" s="20"/>
      <c r="B23" s="23" t="s">
        <v>51</v>
      </c>
      <c r="C23" s="24"/>
      <c r="D23" s="24"/>
      <c r="E23" s="24">
        <f t="shared" si="0"/>
        <v>0</v>
      </c>
      <c r="F23" s="25"/>
    </row>
    <row r="24" spans="1:6" ht="16.5">
      <c r="A24" s="20"/>
      <c r="B24" s="23" t="s">
        <v>68</v>
      </c>
      <c r="C24" s="24"/>
      <c r="D24" s="24"/>
      <c r="E24" s="24">
        <f t="shared" si="0"/>
        <v>0</v>
      </c>
      <c r="F24" s="25"/>
    </row>
    <row r="25" spans="1:6" ht="16.5">
      <c r="A25" s="20"/>
      <c r="B25" s="23" t="s">
        <v>65</v>
      </c>
      <c r="C25" s="24"/>
      <c r="D25" s="24"/>
      <c r="E25" s="24">
        <f t="shared" si="0"/>
        <v>0</v>
      </c>
      <c r="F25" s="25"/>
    </row>
    <row r="26" spans="1:6" ht="16.5">
      <c r="A26" s="20" t="s">
        <v>69</v>
      </c>
      <c r="B26" s="26" t="s">
        <v>70</v>
      </c>
      <c r="C26" s="22">
        <f>SUM(C27:C32)</f>
        <v>6</v>
      </c>
      <c r="D26" s="22">
        <f>SUM(D27:D32)</f>
        <v>18</v>
      </c>
      <c r="E26" s="22">
        <f>SUM(E27:E32)</f>
        <v>24</v>
      </c>
      <c r="F26" s="22">
        <f>SUM(F27:F32)</f>
        <v>0</v>
      </c>
    </row>
    <row r="27" spans="1:6" ht="16.5">
      <c r="A27" s="20"/>
      <c r="B27" s="23" t="s">
        <v>51</v>
      </c>
      <c r="C27" s="24"/>
      <c r="D27" s="24"/>
      <c r="E27" s="24">
        <f t="shared" si="0"/>
        <v>0</v>
      </c>
      <c r="F27" s="25"/>
    </row>
    <row r="28" spans="1:6" ht="16.5">
      <c r="A28" s="20"/>
      <c r="B28" s="23" t="s">
        <v>68</v>
      </c>
      <c r="C28" s="24">
        <v>2</v>
      </c>
      <c r="D28" s="24">
        <v>2</v>
      </c>
      <c r="E28" s="24">
        <f t="shared" si="0"/>
        <v>4</v>
      </c>
      <c r="F28" s="25"/>
    </row>
    <row r="29" spans="1:6" ht="16.5">
      <c r="A29" s="20"/>
      <c r="B29" s="27" t="s">
        <v>71</v>
      </c>
      <c r="C29" s="24"/>
      <c r="D29" s="24"/>
      <c r="E29" s="24">
        <f t="shared" si="0"/>
        <v>0</v>
      </c>
      <c r="F29" s="25"/>
    </row>
    <row r="30" spans="1:6" ht="16.5">
      <c r="A30" s="20"/>
      <c r="B30" s="23" t="s">
        <v>65</v>
      </c>
      <c r="C30" s="24"/>
      <c r="D30" s="24"/>
      <c r="E30" s="24">
        <f t="shared" si="0"/>
        <v>0</v>
      </c>
      <c r="F30" s="25"/>
    </row>
    <row r="31" spans="1:6" ht="16.5">
      <c r="A31" s="20"/>
      <c r="B31" s="23" t="s">
        <v>72</v>
      </c>
      <c r="C31" s="24">
        <v>4</v>
      </c>
      <c r="D31" s="24">
        <v>2</v>
      </c>
      <c r="E31" s="24">
        <f t="shared" si="0"/>
        <v>6</v>
      </c>
      <c r="F31" s="25"/>
    </row>
    <row r="32" spans="1:6" ht="16.5">
      <c r="A32" s="20"/>
      <c r="B32" s="27" t="s">
        <v>662</v>
      </c>
      <c r="C32" s="24"/>
      <c r="D32" s="24">
        <v>14</v>
      </c>
      <c r="E32" s="24">
        <f t="shared" si="0"/>
        <v>14</v>
      </c>
      <c r="F32" s="25"/>
    </row>
    <row r="33" spans="1:6" ht="16.5">
      <c r="A33" s="20" t="s">
        <v>74</v>
      </c>
      <c r="B33" s="23" t="s">
        <v>75</v>
      </c>
      <c r="C33" s="22">
        <f>SUM(C34:C38)</f>
        <v>4</v>
      </c>
      <c r="D33" s="22">
        <f>SUM(D34:D38)</f>
        <v>4</v>
      </c>
      <c r="E33" s="22">
        <f>SUM(E34:E38)</f>
        <v>8</v>
      </c>
      <c r="F33" s="22">
        <f>SUM(F34:F38)</f>
        <v>0</v>
      </c>
    </row>
    <row r="34" spans="1:6" ht="16.5">
      <c r="A34" s="20"/>
      <c r="B34" s="23" t="s">
        <v>51</v>
      </c>
      <c r="C34" s="24"/>
      <c r="D34" s="24"/>
      <c r="E34" s="24">
        <f t="shared" si="0"/>
        <v>0</v>
      </c>
      <c r="F34" s="28"/>
    </row>
    <row r="35" spans="1:6" ht="16.5">
      <c r="A35" s="20"/>
      <c r="B35" s="23" t="s">
        <v>64</v>
      </c>
      <c r="C35" s="24">
        <v>1</v>
      </c>
      <c r="D35" s="24"/>
      <c r="E35" s="24">
        <f t="shared" si="0"/>
        <v>1</v>
      </c>
      <c r="F35" s="25"/>
    </row>
    <row r="36" spans="1:6" ht="16.5">
      <c r="A36" s="20"/>
      <c r="B36" s="23" t="s">
        <v>65</v>
      </c>
      <c r="C36" s="24"/>
      <c r="D36" s="24"/>
      <c r="E36" s="24">
        <f t="shared" si="0"/>
        <v>0</v>
      </c>
      <c r="F36" s="25"/>
    </row>
    <row r="37" spans="1:6" ht="16.5">
      <c r="A37" s="20"/>
      <c r="B37" s="23" t="s">
        <v>72</v>
      </c>
      <c r="C37" s="24">
        <v>3</v>
      </c>
      <c r="D37" s="24">
        <v>4</v>
      </c>
      <c r="E37" s="24">
        <f t="shared" si="0"/>
        <v>7</v>
      </c>
      <c r="F37" s="25"/>
    </row>
    <row r="38" spans="1:6" ht="16.5">
      <c r="A38" s="20"/>
      <c r="B38" s="23" t="s">
        <v>73</v>
      </c>
      <c r="C38" s="24"/>
      <c r="D38" s="24"/>
      <c r="E38" s="24">
        <f t="shared" si="0"/>
        <v>0</v>
      </c>
      <c r="F38" s="25"/>
    </row>
    <row r="39" spans="1:6" ht="17.25">
      <c r="A39" s="20"/>
      <c r="B39" s="29" t="s">
        <v>76</v>
      </c>
      <c r="C39" s="22">
        <f>C4+C11+C18+C22+C26+C33</f>
        <v>153</v>
      </c>
      <c r="D39" s="22">
        <f>D4+D11+D18+D22+D26+D33</f>
        <v>89</v>
      </c>
      <c r="E39" s="22">
        <f>E4+E11+E18+E22+E26+E33</f>
        <v>242</v>
      </c>
      <c r="F39" s="24">
        <f>F4+F11+F18+F22+F26+F33</f>
        <v>0</v>
      </c>
    </row>
  </sheetData>
  <sheetProtection/>
  <mergeCells count="1">
    <mergeCell ref="A1:F1"/>
  </mergeCells>
  <printOptions/>
  <pageMargins left="0.7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33"/>
  <sheetViews>
    <sheetView zoomScale="110" zoomScaleNormal="110" zoomScalePageLayoutView="0" workbookViewId="0" topLeftCell="A1">
      <selection activeCell="H19" sqref="H19"/>
    </sheetView>
  </sheetViews>
  <sheetFormatPr defaultColWidth="9.75390625" defaultRowHeight="15.75"/>
  <cols>
    <col min="1" max="1" width="3.875" style="30" bestFit="1" customWidth="1"/>
    <col min="2" max="2" width="43.375" style="14" customWidth="1"/>
    <col min="3" max="3" width="12.50390625" style="45" customWidth="1"/>
    <col min="4" max="4" width="11.625" style="45" customWidth="1"/>
    <col min="5" max="5" width="10.75390625" style="14" customWidth="1"/>
    <col min="6" max="6" width="9.75390625" style="14" customWidth="1"/>
    <col min="7" max="7" width="15.125" style="229" customWidth="1"/>
    <col min="8" max="8" width="14.50390625" style="229" customWidth="1"/>
    <col min="9" max="9" width="15.375" style="14" customWidth="1"/>
    <col min="10" max="16384" width="9.75390625" style="14" customWidth="1"/>
  </cols>
  <sheetData>
    <row r="2" spans="1:5" ht="16.5">
      <c r="A2" s="276" t="s">
        <v>77</v>
      </c>
      <c r="B2" s="276"/>
      <c r="C2" s="276"/>
      <c r="D2" s="276"/>
      <c r="E2" s="276"/>
    </row>
    <row r="3" spans="3:5" ht="17.25">
      <c r="C3" s="277" t="s">
        <v>78</v>
      </c>
      <c r="D3" s="277"/>
      <c r="E3" s="277"/>
    </row>
    <row r="4" spans="1:9" s="34" customFormat="1" ht="16.5">
      <c r="A4" s="31" t="s">
        <v>43</v>
      </c>
      <c r="B4" s="32" t="s">
        <v>0</v>
      </c>
      <c r="C4" s="33" t="s">
        <v>432</v>
      </c>
      <c r="D4" s="33" t="s">
        <v>433</v>
      </c>
      <c r="E4" s="32" t="s">
        <v>79</v>
      </c>
      <c r="G4" s="230" t="s">
        <v>647</v>
      </c>
      <c r="H4" s="230" t="s">
        <v>648</v>
      </c>
      <c r="I4" s="231"/>
    </row>
    <row r="5" spans="1:9" s="12" customFormat="1" ht="33">
      <c r="A5" s="32">
        <v>1</v>
      </c>
      <c r="B5" s="35" t="s">
        <v>80</v>
      </c>
      <c r="C5" s="36">
        <f>+SUM(C7:C12)</f>
        <v>38203831</v>
      </c>
      <c r="D5" s="36">
        <f>+SUM(D7:D12)</f>
        <v>33755423</v>
      </c>
      <c r="E5" s="36">
        <f>+SUM(E7:E12)</f>
        <v>-4448408</v>
      </c>
      <c r="G5" s="232"/>
      <c r="H5" s="232"/>
      <c r="I5" s="233"/>
    </row>
    <row r="6" spans="1:9" ht="17.25">
      <c r="A6" s="37"/>
      <c r="B6" s="38" t="s">
        <v>81</v>
      </c>
      <c r="C6" s="39"/>
      <c r="D6" s="39"/>
      <c r="E6" s="40"/>
      <c r="G6" s="234"/>
      <c r="H6" s="234"/>
      <c r="I6" s="235"/>
    </row>
    <row r="7" spans="1:9" ht="16.5">
      <c r="A7" s="41" t="s">
        <v>82</v>
      </c>
      <c r="B7" s="42" t="s">
        <v>83</v>
      </c>
      <c r="C7" s="39"/>
      <c r="D7" s="39"/>
      <c r="E7" s="40"/>
      <c r="G7" s="234"/>
      <c r="H7" s="234"/>
      <c r="I7" s="235"/>
    </row>
    <row r="8" spans="1:9" ht="33">
      <c r="A8" s="41" t="s">
        <v>84</v>
      </c>
      <c r="B8" s="42" t="s">
        <v>85</v>
      </c>
      <c r="C8" s="39">
        <v>9426718</v>
      </c>
      <c r="D8" s="39">
        <v>4615900</v>
      </c>
      <c r="E8" s="40">
        <f>+D8-C8</f>
        <v>-4810818</v>
      </c>
      <c r="G8" s="234">
        <v>3224093</v>
      </c>
      <c r="H8" s="234">
        <v>6202625</v>
      </c>
      <c r="I8" s="236">
        <f>+G8+H8</f>
        <v>9426718</v>
      </c>
    </row>
    <row r="9" spans="1:9" ht="16.5">
      <c r="A9" s="41" t="s">
        <v>86</v>
      </c>
      <c r="B9" s="42" t="s">
        <v>87</v>
      </c>
      <c r="C9" s="39">
        <v>27159202</v>
      </c>
      <c r="D9" s="39">
        <v>27849361</v>
      </c>
      <c r="E9" s="40">
        <f>+D9-C9</f>
        <v>690159</v>
      </c>
      <c r="G9" s="234">
        <v>118389</v>
      </c>
      <c r="H9" s="234">
        <f>27013258+27555</f>
        <v>27040813</v>
      </c>
      <c r="I9" s="236">
        <f aca="true" t="shared" si="0" ref="I9:I32">+G9+H9</f>
        <v>27159202</v>
      </c>
    </row>
    <row r="10" spans="1:9" ht="33">
      <c r="A10" s="41" t="s">
        <v>88</v>
      </c>
      <c r="B10" s="42" t="s">
        <v>431</v>
      </c>
      <c r="C10" s="39">
        <v>265919</v>
      </c>
      <c r="D10" s="39">
        <v>0</v>
      </c>
      <c r="E10" s="40">
        <f aca="true" t="shared" si="1" ref="E10:E32">+D10-C10</f>
        <v>-265919</v>
      </c>
      <c r="G10" s="234">
        <v>265919</v>
      </c>
      <c r="H10" s="234"/>
      <c r="I10" s="236">
        <f t="shared" si="0"/>
        <v>265919</v>
      </c>
    </row>
    <row r="11" spans="1:9" ht="33">
      <c r="A11" s="41" t="s">
        <v>89</v>
      </c>
      <c r="B11" s="42" t="s">
        <v>649</v>
      </c>
      <c r="C11" s="39">
        <v>868119</v>
      </c>
      <c r="D11" s="39">
        <v>827190</v>
      </c>
      <c r="E11" s="40">
        <f t="shared" si="1"/>
        <v>-40929</v>
      </c>
      <c r="G11" s="234">
        <v>868119</v>
      </c>
      <c r="H11" s="234"/>
      <c r="I11" s="236">
        <f t="shared" si="0"/>
        <v>868119</v>
      </c>
    </row>
    <row r="12" spans="1:9" ht="16.5">
      <c r="A12" s="41" t="s">
        <v>90</v>
      </c>
      <c r="B12" s="42" t="s">
        <v>91</v>
      </c>
      <c r="C12" s="39">
        <v>483873</v>
      </c>
      <c r="D12" s="39">
        <v>462972</v>
      </c>
      <c r="E12" s="40">
        <f t="shared" si="1"/>
        <v>-20901</v>
      </c>
      <c r="G12" s="234"/>
      <c r="H12" s="234">
        <v>483873</v>
      </c>
      <c r="I12" s="236">
        <f t="shared" si="0"/>
        <v>483873</v>
      </c>
    </row>
    <row r="13" spans="1:9" ht="16.5">
      <c r="A13" s="20">
        <v>2</v>
      </c>
      <c r="B13" s="43" t="s">
        <v>92</v>
      </c>
      <c r="C13" s="36">
        <f>+SUM(C15:C22)</f>
        <v>33022077</v>
      </c>
      <c r="D13" s="36">
        <f>+SUM(D15:D22)</f>
        <v>31842927</v>
      </c>
      <c r="E13" s="36">
        <f>+SUM(E15:E22)</f>
        <v>-1179150</v>
      </c>
      <c r="G13" s="234"/>
      <c r="H13" s="234"/>
      <c r="I13" s="236">
        <f t="shared" si="0"/>
        <v>0</v>
      </c>
    </row>
    <row r="14" spans="1:9" ht="17.25">
      <c r="A14" s="37"/>
      <c r="B14" s="38" t="s">
        <v>93</v>
      </c>
      <c r="C14" s="39"/>
      <c r="D14" s="39"/>
      <c r="E14" s="40">
        <f t="shared" si="1"/>
        <v>0</v>
      </c>
      <c r="G14" s="234"/>
      <c r="H14" s="234"/>
      <c r="I14" s="236">
        <f t="shared" si="0"/>
        <v>0</v>
      </c>
    </row>
    <row r="15" spans="1:9" ht="49.5">
      <c r="A15" s="41" t="s">
        <v>94</v>
      </c>
      <c r="B15" s="42" t="s">
        <v>95</v>
      </c>
      <c r="C15" s="39">
        <v>11905638</v>
      </c>
      <c r="D15" s="39">
        <v>12950262</v>
      </c>
      <c r="E15" s="40">
        <f t="shared" si="1"/>
        <v>1044624</v>
      </c>
      <c r="G15" s="234">
        <v>2738834</v>
      </c>
      <c r="H15" s="234">
        <v>9166804</v>
      </c>
      <c r="I15" s="236">
        <f t="shared" si="0"/>
        <v>11905638</v>
      </c>
    </row>
    <row r="16" spans="1:9" ht="16.5">
      <c r="A16" s="41" t="s">
        <v>96</v>
      </c>
      <c r="B16" s="42" t="s">
        <v>97</v>
      </c>
      <c r="C16" s="39">
        <v>2182569</v>
      </c>
      <c r="D16" s="39">
        <v>2239346</v>
      </c>
      <c r="E16" s="40">
        <f t="shared" si="1"/>
        <v>56777</v>
      </c>
      <c r="G16" s="234">
        <v>287038</v>
      </c>
      <c r="H16" s="234">
        <f>13852797-11380829-576437</f>
        <v>1895531</v>
      </c>
      <c r="I16" s="236">
        <f t="shared" si="0"/>
        <v>2182569</v>
      </c>
    </row>
    <row r="17" spans="1:9" ht="33">
      <c r="A17" s="41" t="s">
        <v>98</v>
      </c>
      <c r="B17" s="42" t="s">
        <v>99</v>
      </c>
      <c r="C17" s="39">
        <v>11435405</v>
      </c>
      <c r="D17" s="39">
        <v>11980000</v>
      </c>
      <c r="E17" s="40">
        <f t="shared" si="1"/>
        <v>544595</v>
      </c>
      <c r="G17" s="234">
        <v>54576</v>
      </c>
      <c r="H17" s="234">
        <v>11380829</v>
      </c>
      <c r="I17" s="236">
        <f t="shared" si="0"/>
        <v>11435405</v>
      </c>
    </row>
    <row r="18" spans="1:9" ht="16.5">
      <c r="A18" s="41" t="s">
        <v>100</v>
      </c>
      <c r="B18" s="42" t="s">
        <v>101</v>
      </c>
      <c r="C18" s="39"/>
      <c r="D18" s="39"/>
      <c r="E18" s="40">
        <f t="shared" si="1"/>
        <v>0</v>
      </c>
      <c r="G18" s="234"/>
      <c r="H18" s="234"/>
      <c r="I18" s="236">
        <f t="shared" si="0"/>
        <v>0</v>
      </c>
    </row>
    <row r="19" spans="1:9" ht="16.5">
      <c r="A19" s="41" t="s">
        <v>102</v>
      </c>
      <c r="B19" s="42" t="s">
        <v>103</v>
      </c>
      <c r="C19" s="39"/>
      <c r="D19" s="39"/>
      <c r="E19" s="40">
        <f t="shared" si="1"/>
        <v>0</v>
      </c>
      <c r="G19" s="234"/>
      <c r="H19" s="234"/>
      <c r="I19" s="236">
        <f t="shared" si="0"/>
        <v>0</v>
      </c>
    </row>
    <row r="20" spans="1:9" ht="16.5">
      <c r="A20" s="41" t="s">
        <v>104</v>
      </c>
      <c r="B20" s="42" t="s">
        <v>105</v>
      </c>
      <c r="C20" s="39">
        <v>530407</v>
      </c>
      <c r="D20" s="39">
        <v>180000</v>
      </c>
      <c r="E20" s="40">
        <f t="shared" si="1"/>
        <v>-350407</v>
      </c>
      <c r="G20" s="234"/>
      <c r="H20" s="234">
        <v>530407</v>
      </c>
      <c r="I20" s="236">
        <f t="shared" si="0"/>
        <v>530407</v>
      </c>
    </row>
    <row r="21" spans="1:9" ht="16.5">
      <c r="A21" s="41" t="s">
        <v>106</v>
      </c>
      <c r="B21" s="42" t="s">
        <v>107</v>
      </c>
      <c r="C21" s="39">
        <v>76245</v>
      </c>
      <c r="D21" s="39">
        <v>77000</v>
      </c>
      <c r="E21" s="40">
        <f t="shared" si="1"/>
        <v>755</v>
      </c>
      <c r="G21" s="234">
        <v>30215</v>
      </c>
      <c r="H21" s="234">
        <v>46030</v>
      </c>
      <c r="I21" s="236">
        <f t="shared" si="0"/>
        <v>76245</v>
      </c>
    </row>
    <row r="22" spans="1:9" ht="16.5">
      <c r="A22" s="41" t="s">
        <v>108</v>
      </c>
      <c r="B22" s="42" t="s">
        <v>109</v>
      </c>
      <c r="C22" s="237">
        <f>+SUM(C23:C31)</f>
        <v>6891813</v>
      </c>
      <c r="D22" s="237">
        <f>+SUM(D23:D31)</f>
        <v>4416319</v>
      </c>
      <c r="E22" s="238">
        <f>+D22-C22</f>
        <v>-2475494</v>
      </c>
      <c r="G22" s="239">
        <f>+SUM(G23:G31)</f>
        <v>1397148</v>
      </c>
      <c r="H22" s="239">
        <f>+SUM(H23:H31)</f>
        <v>5494665</v>
      </c>
      <c r="I22" s="239">
        <f>+SUM(I23:I31)</f>
        <v>6891813</v>
      </c>
    </row>
    <row r="23" spans="1:9" ht="16.5">
      <c r="A23" s="41"/>
      <c r="B23" s="42" t="s">
        <v>650</v>
      </c>
      <c r="C23" s="39">
        <v>12974</v>
      </c>
      <c r="D23" s="39">
        <v>15600</v>
      </c>
      <c r="E23" s="238">
        <f aca="true" t="shared" si="2" ref="E23:E31">+D23-C23</f>
        <v>2626</v>
      </c>
      <c r="G23" s="239">
        <v>6494</v>
      </c>
      <c r="H23" s="234">
        <f>750+5730</f>
        <v>6480</v>
      </c>
      <c r="I23" s="236">
        <f t="shared" si="0"/>
        <v>12974</v>
      </c>
    </row>
    <row r="24" spans="1:9" ht="16.5">
      <c r="A24" s="41"/>
      <c r="B24" s="42" t="s">
        <v>651</v>
      </c>
      <c r="C24" s="39">
        <v>68777</v>
      </c>
      <c r="D24" s="39">
        <v>148212</v>
      </c>
      <c r="E24" s="238">
        <f t="shared" si="2"/>
        <v>79435</v>
      </c>
      <c r="G24" s="239">
        <v>10926</v>
      </c>
      <c r="H24" s="234">
        <v>57851</v>
      </c>
      <c r="I24" s="236">
        <f t="shared" si="0"/>
        <v>68777</v>
      </c>
    </row>
    <row r="25" spans="1:9" ht="16.5">
      <c r="A25" s="41"/>
      <c r="B25" s="42" t="s">
        <v>652</v>
      </c>
      <c r="C25" s="39">
        <v>77280</v>
      </c>
      <c r="D25" s="39">
        <v>120000</v>
      </c>
      <c r="E25" s="238">
        <f t="shared" si="2"/>
        <v>42720</v>
      </c>
      <c r="G25" s="239">
        <v>26980</v>
      </c>
      <c r="H25" s="234">
        <v>50300</v>
      </c>
      <c r="I25" s="236">
        <f t="shared" si="0"/>
        <v>77280</v>
      </c>
    </row>
    <row r="26" spans="1:9" ht="16.5">
      <c r="A26" s="41"/>
      <c r="B26" s="42" t="s">
        <v>653</v>
      </c>
      <c r="C26" s="39">
        <v>13554</v>
      </c>
      <c r="D26" s="39">
        <v>13554</v>
      </c>
      <c r="E26" s="238">
        <f t="shared" si="2"/>
        <v>0</v>
      </c>
      <c r="G26" s="239">
        <v>13554</v>
      </c>
      <c r="H26" s="234"/>
      <c r="I26" s="236">
        <f t="shared" si="0"/>
        <v>13554</v>
      </c>
    </row>
    <row r="27" spans="1:9" ht="16.5">
      <c r="A27" s="41"/>
      <c r="B27" s="42" t="s">
        <v>654</v>
      </c>
      <c r="C27" s="39">
        <v>5558009</v>
      </c>
      <c r="D27" s="39">
        <v>3272663</v>
      </c>
      <c r="E27" s="238">
        <f t="shared" si="2"/>
        <v>-2285346</v>
      </c>
      <c r="G27" s="239">
        <f>15078+17232+32310+128680</f>
        <v>193300</v>
      </c>
      <c r="H27" s="234">
        <v>5364709</v>
      </c>
      <c r="I27" s="236">
        <f t="shared" si="0"/>
        <v>5558009</v>
      </c>
    </row>
    <row r="28" spans="1:9" ht="16.5">
      <c r="A28" s="41"/>
      <c r="B28" s="42" t="s">
        <v>655</v>
      </c>
      <c r="C28" s="39">
        <v>3041</v>
      </c>
      <c r="D28" s="39">
        <v>0</v>
      </c>
      <c r="E28" s="238">
        <f t="shared" si="2"/>
        <v>-3041</v>
      </c>
      <c r="G28" s="239">
        <v>3041</v>
      </c>
      <c r="H28" s="234"/>
      <c r="I28" s="236">
        <f t="shared" si="0"/>
        <v>3041</v>
      </c>
    </row>
    <row r="29" spans="1:9" ht="16.5">
      <c r="A29" s="41"/>
      <c r="B29" s="42" t="s">
        <v>656</v>
      </c>
      <c r="C29" s="39">
        <v>265919</v>
      </c>
      <c r="D29" s="39">
        <v>0</v>
      </c>
      <c r="E29" s="238">
        <f t="shared" si="2"/>
        <v>-265919</v>
      </c>
      <c r="G29" s="239">
        <v>265919</v>
      </c>
      <c r="H29" s="234">
        <v>0</v>
      </c>
      <c r="I29" s="236">
        <f t="shared" si="0"/>
        <v>265919</v>
      </c>
    </row>
    <row r="30" spans="1:9" ht="16.5">
      <c r="A30" s="41"/>
      <c r="B30" s="42" t="s">
        <v>657</v>
      </c>
      <c r="C30" s="39">
        <v>868119</v>
      </c>
      <c r="D30" s="39">
        <v>827190</v>
      </c>
      <c r="E30" s="238">
        <f t="shared" si="2"/>
        <v>-40929</v>
      </c>
      <c r="G30" s="239">
        <v>868119</v>
      </c>
      <c r="H30" s="234">
        <v>0</v>
      </c>
      <c r="I30" s="236">
        <f>+G30+H30</f>
        <v>868119</v>
      </c>
    </row>
    <row r="31" spans="1:9" ht="16.5">
      <c r="A31" s="41"/>
      <c r="B31" s="42" t="s">
        <v>658</v>
      </c>
      <c r="C31" s="39">
        <v>24140</v>
      </c>
      <c r="D31" s="39">
        <v>19100</v>
      </c>
      <c r="E31" s="238">
        <f t="shared" si="2"/>
        <v>-5040</v>
      </c>
      <c r="G31" s="239">
        <v>8815</v>
      </c>
      <c r="H31" s="234">
        <v>15325</v>
      </c>
      <c r="I31" s="236">
        <f>+G31+H31</f>
        <v>24140</v>
      </c>
    </row>
    <row r="32" spans="1:9" ht="16.5">
      <c r="A32" s="20">
        <v>3</v>
      </c>
      <c r="B32" s="44" t="s">
        <v>110</v>
      </c>
      <c r="C32" s="39"/>
      <c r="D32" s="36"/>
      <c r="E32" s="40">
        <f t="shared" si="1"/>
        <v>0</v>
      </c>
      <c r="G32" s="234"/>
      <c r="H32" s="234"/>
      <c r="I32" s="236">
        <f t="shared" si="0"/>
        <v>0</v>
      </c>
    </row>
    <row r="33" spans="7:9" ht="16.5">
      <c r="G33" s="234"/>
      <c r="H33" s="234"/>
      <c r="I33" s="235"/>
    </row>
  </sheetData>
  <sheetProtection/>
  <mergeCells count="2">
    <mergeCell ref="A2:E2"/>
    <mergeCell ref="C3:E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80"/>
  <sheetViews>
    <sheetView tabSelected="1" zoomScale="150" zoomScaleNormal="150" zoomScalePageLayoutView="0" workbookViewId="0" topLeftCell="A63">
      <selection activeCell="D70" sqref="D70"/>
    </sheetView>
  </sheetViews>
  <sheetFormatPr defaultColWidth="9.00390625" defaultRowHeight="15.75"/>
  <cols>
    <col min="1" max="1" width="3.75390625" style="53" bestFit="1" customWidth="1"/>
    <col min="2" max="2" width="35.75390625" style="53" customWidth="1"/>
    <col min="3" max="3" width="8.50390625" style="53" customWidth="1"/>
    <col min="4" max="4" width="8.625" style="53" customWidth="1"/>
    <col min="5" max="5" width="7.875" style="53" customWidth="1"/>
    <col min="6" max="6" width="8.75390625" style="53" customWidth="1"/>
    <col min="7" max="7" width="11.375" style="53" customWidth="1"/>
    <col min="8" max="16384" width="9.00390625" style="53" customWidth="1"/>
  </cols>
  <sheetData>
    <row r="1" spans="1:7" ht="15.75">
      <c r="A1" s="278" t="s">
        <v>435</v>
      </c>
      <c r="B1" s="278"/>
      <c r="C1" s="278"/>
      <c r="D1" s="278"/>
      <c r="E1" s="278"/>
      <c r="F1" s="278"/>
      <c r="G1" s="278"/>
    </row>
    <row r="2" spans="1:7" ht="15.75">
      <c r="A2" s="54"/>
      <c r="B2" s="279" t="s">
        <v>437</v>
      </c>
      <c r="C2" s="279"/>
      <c r="D2" s="279"/>
      <c r="E2" s="279"/>
      <c r="F2" s="279"/>
      <c r="G2" s="279"/>
    </row>
    <row r="3" spans="1:7" ht="63">
      <c r="A3" s="52" t="s">
        <v>135</v>
      </c>
      <c r="B3" s="52" t="s">
        <v>363</v>
      </c>
      <c r="C3" s="50" t="s">
        <v>436</v>
      </c>
      <c r="D3" s="50" t="s">
        <v>136</v>
      </c>
      <c r="E3" s="50" t="s">
        <v>137</v>
      </c>
      <c r="F3" s="50" t="s">
        <v>434</v>
      </c>
      <c r="G3" s="52" t="s">
        <v>138</v>
      </c>
    </row>
    <row r="4" spans="1:7" s="56" customFormat="1" ht="31.5">
      <c r="A4" s="55" t="s">
        <v>139</v>
      </c>
      <c r="B4" s="46" t="s">
        <v>140</v>
      </c>
      <c r="C4" s="65"/>
      <c r="D4" s="65"/>
      <c r="E4" s="65"/>
      <c r="F4" s="65"/>
      <c r="G4" s="55"/>
    </row>
    <row r="5" spans="1:7" ht="15.75">
      <c r="A5" s="57">
        <v>1</v>
      </c>
      <c r="B5" s="57" t="s">
        <v>141</v>
      </c>
      <c r="C5" s="198"/>
      <c r="D5" s="198"/>
      <c r="E5" s="198"/>
      <c r="F5" s="198"/>
      <c r="G5" s="57"/>
    </row>
    <row r="6" spans="1:7" ht="15.75">
      <c r="A6" s="57"/>
      <c r="B6" s="57" t="s">
        <v>142</v>
      </c>
      <c r="C6" s="198"/>
      <c r="D6" s="198"/>
      <c r="E6" s="198"/>
      <c r="F6" s="198"/>
      <c r="G6" s="57"/>
    </row>
    <row r="7" spans="1:7" ht="15.75">
      <c r="A7" s="57"/>
      <c r="B7" s="57" t="s">
        <v>143</v>
      </c>
      <c r="C7" s="198"/>
      <c r="D7" s="198"/>
      <c r="E7" s="198"/>
      <c r="F7" s="198"/>
      <c r="G7" s="57"/>
    </row>
    <row r="8" spans="1:7" ht="15.75">
      <c r="A8" s="57"/>
      <c r="B8" s="57" t="s">
        <v>144</v>
      </c>
      <c r="C8" s="198"/>
      <c r="D8" s="198"/>
      <c r="E8" s="198"/>
      <c r="F8" s="198"/>
      <c r="G8" s="57"/>
    </row>
    <row r="9" spans="1:7" ht="15.75">
      <c r="A9" s="57"/>
      <c r="B9" s="57" t="s">
        <v>145</v>
      </c>
      <c r="C9" s="198"/>
      <c r="D9" s="198"/>
      <c r="E9" s="198"/>
      <c r="F9" s="198"/>
      <c r="G9" s="57"/>
    </row>
    <row r="10" spans="1:7" ht="15.75">
      <c r="A10" s="57">
        <v>2</v>
      </c>
      <c r="B10" s="57" t="s">
        <v>146</v>
      </c>
      <c r="C10" s="198"/>
      <c r="D10" s="198"/>
      <c r="E10" s="198"/>
      <c r="F10" s="198"/>
      <c r="G10" s="57"/>
    </row>
    <row r="11" spans="1:7" ht="15.75">
      <c r="A11" s="57"/>
      <c r="B11" s="57" t="s">
        <v>147</v>
      </c>
      <c r="C11" s="198">
        <v>119</v>
      </c>
      <c r="D11" s="198">
        <v>145</v>
      </c>
      <c r="E11" s="199">
        <v>122</v>
      </c>
      <c r="F11" s="198">
        <v>121</v>
      </c>
      <c r="G11" s="57"/>
    </row>
    <row r="12" spans="1:7" ht="15.75">
      <c r="A12" s="57"/>
      <c r="B12" s="57" t="s">
        <v>148</v>
      </c>
      <c r="C12" s="198">
        <v>75</v>
      </c>
      <c r="D12" s="198">
        <v>97</v>
      </c>
      <c r="E12" s="199">
        <v>129</v>
      </c>
      <c r="F12" s="198">
        <v>73</v>
      </c>
      <c r="G12" s="57"/>
    </row>
    <row r="13" spans="1:7" ht="15.75">
      <c r="A13" s="57"/>
      <c r="B13" s="57" t="s">
        <v>149</v>
      </c>
      <c r="C13" s="198" t="s">
        <v>639</v>
      </c>
      <c r="D13" s="198" t="s">
        <v>640</v>
      </c>
      <c r="E13" s="198">
        <v>95</v>
      </c>
      <c r="F13" s="198" t="s">
        <v>641</v>
      </c>
      <c r="G13" s="57"/>
    </row>
    <row r="14" spans="1:7" ht="15.75">
      <c r="A14" s="57">
        <v>3</v>
      </c>
      <c r="B14" s="57" t="s">
        <v>150</v>
      </c>
      <c r="C14" s="198"/>
      <c r="D14" s="198"/>
      <c r="E14" s="198"/>
      <c r="F14" s="198"/>
      <c r="G14" s="57"/>
    </row>
    <row r="15" spans="1:7" ht="15.75">
      <c r="A15" s="57"/>
      <c r="B15" s="57" t="s">
        <v>151</v>
      </c>
      <c r="C15" s="198"/>
      <c r="D15" s="198"/>
      <c r="E15" s="198"/>
      <c r="F15" s="198"/>
      <c r="G15" s="57"/>
    </row>
    <row r="16" spans="1:7" ht="15.75">
      <c r="A16" s="57"/>
      <c r="B16" s="57" t="s">
        <v>152</v>
      </c>
      <c r="C16" s="198"/>
      <c r="D16" s="198"/>
      <c r="E16" s="198"/>
      <c r="F16" s="198"/>
      <c r="G16" s="57"/>
    </row>
    <row r="17" spans="1:7" ht="15.75">
      <c r="A17" s="57"/>
      <c r="B17" s="57" t="s">
        <v>153</v>
      </c>
      <c r="C17" s="198"/>
      <c r="D17" s="198"/>
      <c r="E17" s="198"/>
      <c r="F17" s="198"/>
      <c r="G17" s="57"/>
    </row>
    <row r="18" spans="1:7" ht="15.75">
      <c r="A18" s="57">
        <v>4</v>
      </c>
      <c r="B18" s="57" t="s">
        <v>154</v>
      </c>
      <c r="C18" s="198"/>
      <c r="D18" s="198"/>
      <c r="E18" s="198"/>
      <c r="F18" s="198"/>
      <c r="G18" s="57"/>
    </row>
    <row r="19" spans="1:7" ht="15.75">
      <c r="A19" s="57"/>
      <c r="B19" s="57" t="s">
        <v>155</v>
      </c>
      <c r="C19" s="200">
        <v>1</v>
      </c>
      <c r="D19" s="201" t="s">
        <v>642</v>
      </c>
      <c r="E19" s="200">
        <v>1</v>
      </c>
      <c r="F19" s="202" t="s">
        <v>643</v>
      </c>
      <c r="G19" s="195" t="s">
        <v>644</v>
      </c>
    </row>
    <row r="20" spans="1:7" ht="15.75">
      <c r="A20" s="57"/>
      <c r="B20" s="57" t="s">
        <v>156</v>
      </c>
      <c r="C20" s="203">
        <v>93</v>
      </c>
      <c r="D20" s="203">
        <v>36</v>
      </c>
      <c r="E20" s="204">
        <v>38.70967741935484</v>
      </c>
      <c r="F20" s="203">
        <v>66</v>
      </c>
      <c r="G20" s="195" t="s">
        <v>645</v>
      </c>
    </row>
    <row r="21" spans="1:7" ht="15.75">
      <c r="A21" s="57"/>
      <c r="B21" s="57" t="s">
        <v>157</v>
      </c>
      <c r="C21" s="198"/>
      <c r="D21" s="198"/>
      <c r="E21" s="198"/>
      <c r="F21" s="198"/>
      <c r="G21" s="57"/>
    </row>
    <row r="22" spans="1:7" s="56" customFormat="1" ht="15.75">
      <c r="A22" s="55" t="s">
        <v>158</v>
      </c>
      <c r="B22" s="55" t="s">
        <v>159</v>
      </c>
      <c r="C22" s="65"/>
      <c r="D22" s="65"/>
      <c r="E22" s="65"/>
      <c r="F22" s="65"/>
      <c r="G22" s="55"/>
    </row>
    <row r="23" spans="1:7" ht="15.75">
      <c r="A23" s="57">
        <v>1</v>
      </c>
      <c r="B23" s="57" t="s">
        <v>160</v>
      </c>
      <c r="C23" s="198"/>
      <c r="D23" s="198"/>
      <c r="E23" s="198"/>
      <c r="F23" s="198"/>
      <c r="G23" s="57"/>
    </row>
    <row r="24" spans="1:7" ht="15.75">
      <c r="A24" s="57"/>
      <c r="B24" s="57" t="s">
        <v>161</v>
      </c>
      <c r="C24" s="198"/>
      <c r="D24" s="198"/>
      <c r="E24" s="198"/>
      <c r="F24" s="198"/>
      <c r="G24" s="57"/>
    </row>
    <row r="25" spans="1:7" ht="15.75">
      <c r="A25" s="57"/>
      <c r="B25" s="57" t="s">
        <v>162</v>
      </c>
      <c r="C25" s="196" t="s">
        <v>646</v>
      </c>
      <c r="D25" s="198">
        <v>0</v>
      </c>
      <c r="E25" s="198">
        <v>0</v>
      </c>
      <c r="F25" s="196">
        <v>1</v>
      </c>
      <c r="G25" s="57"/>
    </row>
    <row r="26" spans="1:7" ht="15.75">
      <c r="A26" s="57"/>
      <c r="B26" s="57" t="s">
        <v>163</v>
      </c>
      <c r="C26" s="196" t="s">
        <v>646</v>
      </c>
      <c r="D26" s="196">
        <v>179</v>
      </c>
      <c r="E26" s="197">
        <v>1</v>
      </c>
      <c r="F26" s="196">
        <v>182</v>
      </c>
      <c r="G26" s="57"/>
    </row>
    <row r="27" spans="1:7" ht="15.75">
      <c r="A27" s="57">
        <v>2</v>
      </c>
      <c r="B27" s="57" t="s">
        <v>164</v>
      </c>
      <c r="C27" s="198"/>
      <c r="D27" s="198"/>
      <c r="E27" s="198"/>
      <c r="F27" s="198"/>
      <c r="G27" s="57"/>
    </row>
    <row r="28" spans="1:7" ht="15.75">
      <c r="A28" s="57"/>
      <c r="B28" s="57" t="s">
        <v>165</v>
      </c>
      <c r="C28" s="198"/>
      <c r="D28" s="198"/>
      <c r="E28" s="198"/>
      <c r="F28" s="198"/>
      <c r="G28" s="57"/>
    </row>
    <row r="29" spans="1:7" ht="15.75">
      <c r="A29" s="57"/>
      <c r="B29" s="57" t="s">
        <v>166</v>
      </c>
      <c r="C29" s="198"/>
      <c r="D29" s="198"/>
      <c r="E29" s="198"/>
      <c r="F29" s="198"/>
      <c r="G29" s="57"/>
    </row>
    <row r="30" spans="1:7" ht="15.75">
      <c r="A30" s="57"/>
      <c r="B30" s="57" t="s">
        <v>167</v>
      </c>
      <c r="C30" s="198"/>
      <c r="D30" s="198"/>
      <c r="E30" s="198"/>
      <c r="F30" s="198"/>
      <c r="G30" s="57"/>
    </row>
    <row r="31" spans="1:7" ht="15.75">
      <c r="A31" s="57">
        <v>3</v>
      </c>
      <c r="B31" s="57" t="s">
        <v>168</v>
      </c>
      <c r="C31" s="198"/>
      <c r="D31" s="198"/>
      <c r="E31" s="198"/>
      <c r="F31" s="198"/>
      <c r="G31" s="57"/>
    </row>
    <row r="32" spans="1:7" ht="15.75">
      <c r="A32" s="57"/>
      <c r="B32" s="57" t="s">
        <v>169</v>
      </c>
      <c r="C32" s="198"/>
      <c r="D32" s="198"/>
      <c r="E32" s="198"/>
      <c r="F32" s="198"/>
      <c r="G32" s="57"/>
    </row>
    <row r="33" spans="1:7" ht="15.75">
      <c r="A33" s="57"/>
      <c r="B33" s="57" t="s">
        <v>170</v>
      </c>
      <c r="C33" s="198"/>
      <c r="D33" s="198"/>
      <c r="E33" s="198"/>
      <c r="F33" s="198"/>
      <c r="G33" s="57"/>
    </row>
    <row r="34" spans="1:7" s="56" customFormat="1" ht="15.75">
      <c r="A34" s="55" t="s">
        <v>171</v>
      </c>
      <c r="B34" s="55" t="s">
        <v>172</v>
      </c>
      <c r="C34" s="65"/>
      <c r="D34" s="65"/>
      <c r="E34" s="65"/>
      <c r="F34" s="65"/>
      <c r="G34" s="55"/>
    </row>
    <row r="35" spans="1:7" ht="15.75">
      <c r="A35" s="57">
        <v>1</v>
      </c>
      <c r="B35" s="57" t="s">
        <v>173</v>
      </c>
      <c r="C35" s="198"/>
      <c r="D35" s="198"/>
      <c r="E35" s="198"/>
      <c r="F35" s="198"/>
      <c r="G35" s="57"/>
    </row>
    <row r="36" spans="1:7" ht="15.75">
      <c r="A36" s="57"/>
      <c r="B36" s="57" t="s">
        <v>174</v>
      </c>
      <c r="C36" s="216">
        <v>1430</v>
      </c>
      <c r="D36" s="216">
        <v>1420</v>
      </c>
      <c r="E36" s="205">
        <f>D36/C36*100</f>
        <v>99.3006993006993</v>
      </c>
      <c r="F36" s="216">
        <v>1420</v>
      </c>
      <c r="G36" s="57"/>
    </row>
    <row r="37" spans="1:7" ht="15.75">
      <c r="A37" s="57"/>
      <c r="B37" s="57" t="s">
        <v>354</v>
      </c>
      <c r="C37" s="216">
        <v>1430</v>
      </c>
      <c r="D37" s="216">
        <v>1370</v>
      </c>
      <c r="E37" s="205">
        <f>D37/C37*100</f>
        <v>95.8041958041958</v>
      </c>
      <c r="F37" s="216">
        <v>1367</v>
      </c>
      <c r="G37" s="57"/>
    </row>
    <row r="38" spans="1:7" ht="15.75">
      <c r="A38" s="57"/>
      <c r="B38" s="57" t="s">
        <v>175</v>
      </c>
      <c r="C38" s="216">
        <v>1430</v>
      </c>
      <c r="D38" s="216">
        <v>1370</v>
      </c>
      <c r="E38" s="205">
        <f>D38/C38*100</f>
        <v>95.8041958041958</v>
      </c>
      <c r="F38" s="216">
        <v>1133</v>
      </c>
      <c r="G38" s="57"/>
    </row>
    <row r="39" spans="1:7" ht="15.75">
      <c r="A39" s="57">
        <v>2</v>
      </c>
      <c r="B39" s="57" t="s">
        <v>176</v>
      </c>
      <c r="C39" s="198"/>
      <c r="D39" s="198"/>
      <c r="E39" s="198"/>
      <c r="F39" s="198"/>
      <c r="G39" s="57"/>
    </row>
    <row r="40" spans="1:7" ht="15.75">
      <c r="A40" s="57"/>
      <c r="B40" s="57" t="s">
        <v>177</v>
      </c>
      <c r="C40" s="216">
        <v>3608</v>
      </c>
      <c r="D40" s="217">
        <v>3515</v>
      </c>
      <c r="E40" s="198">
        <v>97.42</v>
      </c>
      <c r="F40" s="215">
        <v>97.5</v>
      </c>
      <c r="G40" s="57"/>
    </row>
    <row r="41" spans="1:7" ht="15.75">
      <c r="A41" s="57"/>
      <c r="B41" s="57" t="s">
        <v>178</v>
      </c>
      <c r="C41" s="216">
        <v>9022</v>
      </c>
      <c r="D41" s="217">
        <v>8684</v>
      </c>
      <c r="E41" s="198">
        <v>96.25</v>
      </c>
      <c r="F41" s="198">
        <v>96.23</v>
      </c>
      <c r="G41" s="57"/>
    </row>
    <row r="42" spans="1:7" ht="15.75">
      <c r="A42" s="57"/>
      <c r="B42" s="57" t="s">
        <v>179</v>
      </c>
      <c r="C42" s="206">
        <v>0.05</v>
      </c>
      <c r="D42" s="198">
        <v>19</v>
      </c>
      <c r="E42" s="198">
        <v>1.13</v>
      </c>
      <c r="F42" s="198">
        <v>1.84</v>
      </c>
      <c r="G42" s="57"/>
    </row>
    <row r="43" spans="1:7" ht="15.75">
      <c r="A43" s="57"/>
      <c r="B43" s="57" t="s">
        <v>180</v>
      </c>
      <c r="C43" s="198"/>
      <c r="D43" s="198"/>
      <c r="E43" s="198"/>
      <c r="F43" s="198"/>
      <c r="G43" s="57"/>
    </row>
    <row r="44" spans="1:7" ht="15.75">
      <c r="A44" s="57">
        <v>3</v>
      </c>
      <c r="B44" s="57" t="s">
        <v>181</v>
      </c>
      <c r="C44" s="198"/>
      <c r="D44" s="198"/>
      <c r="E44" s="198"/>
      <c r="F44" s="198"/>
      <c r="G44" s="57"/>
    </row>
    <row r="45" spans="1:7" ht="15.75">
      <c r="A45" s="57"/>
      <c r="B45" s="57" t="s">
        <v>182</v>
      </c>
      <c r="C45" s="206">
        <v>0.93</v>
      </c>
      <c r="D45" s="216">
        <v>1672</v>
      </c>
      <c r="E45" s="215">
        <v>99.7</v>
      </c>
      <c r="F45" s="198">
        <v>99.84</v>
      </c>
      <c r="G45" s="57"/>
    </row>
    <row r="46" spans="1:7" ht="15.75">
      <c r="A46" s="57"/>
      <c r="B46" s="57" t="s">
        <v>183</v>
      </c>
      <c r="C46" s="198"/>
      <c r="D46" s="198"/>
      <c r="E46" s="198"/>
      <c r="F46" s="198"/>
      <c r="G46" s="57"/>
    </row>
    <row r="47" spans="1:7" ht="15.75">
      <c r="A47" s="57"/>
      <c r="B47" s="57" t="s">
        <v>184</v>
      </c>
      <c r="C47" s="198"/>
      <c r="D47" s="198"/>
      <c r="E47" s="198"/>
      <c r="F47" s="198"/>
      <c r="G47" s="57"/>
    </row>
    <row r="48" spans="1:7" ht="15.75">
      <c r="A48" s="57"/>
      <c r="B48" s="57" t="s">
        <v>185</v>
      </c>
      <c r="C48" s="198"/>
      <c r="D48" s="198"/>
      <c r="E48" s="198"/>
      <c r="F48" s="198"/>
      <c r="G48" s="57"/>
    </row>
    <row r="49" spans="1:7" ht="15.75">
      <c r="A49" s="57"/>
      <c r="B49" s="57" t="s">
        <v>186</v>
      </c>
      <c r="C49" s="198"/>
      <c r="D49" s="198"/>
      <c r="E49" s="198"/>
      <c r="F49" s="198"/>
      <c r="G49" s="57"/>
    </row>
    <row r="50" spans="1:7" ht="15.75">
      <c r="A50" s="57"/>
      <c r="B50" s="57" t="s">
        <v>187</v>
      </c>
      <c r="C50" s="198"/>
      <c r="D50" s="216">
        <v>1115</v>
      </c>
      <c r="E50" s="216"/>
      <c r="F50" s="216">
        <v>1216</v>
      </c>
      <c r="G50" s="57"/>
    </row>
    <row r="51" spans="1:7" ht="15.75">
      <c r="A51" s="57"/>
      <c r="B51" s="57" t="s">
        <v>188</v>
      </c>
      <c r="C51" s="198"/>
      <c r="D51" s="198">
        <v>7</v>
      </c>
      <c r="E51" s="198"/>
      <c r="F51" s="198">
        <v>10</v>
      </c>
      <c r="G51" s="57"/>
    </row>
    <row r="52" spans="1:7" ht="15.75">
      <c r="A52" s="57"/>
      <c r="B52" s="57" t="s">
        <v>189</v>
      </c>
      <c r="C52" s="198"/>
      <c r="D52" s="198">
        <v>170</v>
      </c>
      <c r="E52" s="198"/>
      <c r="F52" s="198">
        <v>178</v>
      </c>
      <c r="G52" s="57"/>
    </row>
    <row r="53" spans="1:7" ht="15.75">
      <c r="A53" s="57">
        <v>4</v>
      </c>
      <c r="B53" s="57" t="s">
        <v>190</v>
      </c>
      <c r="C53" s="198"/>
      <c r="D53" s="198"/>
      <c r="E53" s="198"/>
      <c r="F53" s="198"/>
      <c r="G53" s="57"/>
    </row>
    <row r="54" spans="1:7" ht="47.25">
      <c r="A54" s="57"/>
      <c r="B54" s="1" t="s">
        <v>352</v>
      </c>
      <c r="C54" s="206"/>
      <c r="D54" s="206"/>
      <c r="E54" s="206"/>
      <c r="F54" s="206"/>
      <c r="G54" s="57"/>
    </row>
    <row r="55" spans="1:7" s="56" customFormat="1" ht="15.75">
      <c r="A55" s="55" t="s">
        <v>191</v>
      </c>
      <c r="B55" s="55" t="s">
        <v>192</v>
      </c>
      <c r="C55" s="65"/>
      <c r="D55" s="65"/>
      <c r="E55" s="65"/>
      <c r="F55" s="65"/>
      <c r="G55" s="55"/>
    </row>
    <row r="56" spans="1:7" ht="15.75">
      <c r="A56" s="57"/>
      <c r="B56" s="57" t="s">
        <v>193</v>
      </c>
      <c r="C56" s="198" t="s">
        <v>646</v>
      </c>
      <c r="D56" s="207">
        <v>2.273</v>
      </c>
      <c r="E56" s="207">
        <v>2.273</v>
      </c>
      <c r="F56" s="207">
        <v>2.175</v>
      </c>
      <c r="G56" s="57"/>
    </row>
    <row r="57" spans="1:7" ht="15.75">
      <c r="A57" s="57"/>
      <c r="B57" s="57" t="s">
        <v>194</v>
      </c>
      <c r="C57" s="198" t="s">
        <v>646</v>
      </c>
      <c r="D57" s="198">
        <v>3</v>
      </c>
      <c r="E57" s="198">
        <v>3</v>
      </c>
      <c r="F57" s="207">
        <v>6</v>
      </c>
      <c r="G57" s="57"/>
    </row>
    <row r="58" spans="1:7" ht="15.75">
      <c r="A58" s="57"/>
      <c r="B58" s="57" t="s">
        <v>195</v>
      </c>
      <c r="C58" s="198" t="s">
        <v>646</v>
      </c>
      <c r="D58" s="198">
        <v>8</v>
      </c>
      <c r="E58" s="198">
        <v>8</v>
      </c>
      <c r="F58" s="207">
        <v>16</v>
      </c>
      <c r="G58" s="57"/>
    </row>
    <row r="59" spans="1:7" ht="15.75">
      <c r="A59" s="57"/>
      <c r="B59" s="57" t="s">
        <v>196</v>
      </c>
      <c r="C59" s="198" t="s">
        <v>646</v>
      </c>
      <c r="D59" s="198">
        <v>0</v>
      </c>
      <c r="E59" s="198">
        <v>0</v>
      </c>
      <c r="F59" s="207">
        <v>2</v>
      </c>
      <c r="G59" s="57"/>
    </row>
    <row r="60" spans="1:7" ht="15.75">
      <c r="A60" s="57"/>
      <c r="B60" s="57" t="s">
        <v>197</v>
      </c>
      <c r="C60" s="198" t="s">
        <v>646</v>
      </c>
      <c r="D60" s="198">
        <v>1</v>
      </c>
      <c r="E60" s="198">
        <v>1</v>
      </c>
      <c r="F60" s="207">
        <v>4</v>
      </c>
      <c r="G60" s="57"/>
    </row>
    <row r="61" spans="1:7" s="56" customFormat="1" ht="15.75">
      <c r="A61" s="55" t="s">
        <v>198</v>
      </c>
      <c r="B61" s="55" t="s">
        <v>199</v>
      </c>
      <c r="C61" s="65"/>
      <c r="D61" s="65"/>
      <c r="E61" s="65"/>
      <c r="F61" s="65"/>
      <c r="G61" s="55"/>
    </row>
    <row r="62" spans="1:7" ht="15.75">
      <c r="A62" s="57"/>
      <c r="B62" s="57" t="s">
        <v>200</v>
      </c>
      <c r="C62" s="198"/>
      <c r="D62" s="198"/>
      <c r="E62" s="198"/>
      <c r="F62" s="198"/>
      <c r="G62" s="57"/>
    </row>
    <row r="63" spans="1:7" ht="15.75">
      <c r="A63" s="57"/>
      <c r="B63" s="57" t="s">
        <v>201</v>
      </c>
      <c r="C63" s="198"/>
      <c r="D63" s="198"/>
      <c r="E63" s="198"/>
      <c r="F63" s="198"/>
      <c r="G63" s="57"/>
    </row>
    <row r="64" spans="1:7" ht="15.75">
      <c r="A64" s="57"/>
      <c r="B64" s="57" t="s">
        <v>202</v>
      </c>
      <c r="C64" s="198"/>
      <c r="D64" s="198"/>
      <c r="E64" s="198"/>
      <c r="F64" s="198"/>
      <c r="G64" s="57"/>
    </row>
    <row r="65" spans="1:7" ht="15.75">
      <c r="A65" s="57"/>
      <c r="B65" s="57" t="s">
        <v>203</v>
      </c>
      <c r="C65" s="198">
        <v>350</v>
      </c>
      <c r="D65" s="198">
        <v>593</v>
      </c>
      <c r="E65" s="198">
        <v>84.7</v>
      </c>
      <c r="F65" s="198">
        <v>627</v>
      </c>
      <c r="G65" s="273" t="s">
        <v>663</v>
      </c>
    </row>
    <row r="66" spans="1:7" ht="15.75">
      <c r="A66" s="57"/>
      <c r="B66" s="57" t="s">
        <v>204</v>
      </c>
      <c r="C66" s="216">
        <v>280</v>
      </c>
      <c r="D66" s="198">
        <v>559</v>
      </c>
      <c r="E66" s="198">
        <v>94.2</v>
      </c>
      <c r="F66" s="198">
        <v>597</v>
      </c>
      <c r="G66" s="273" t="s">
        <v>663</v>
      </c>
    </row>
    <row r="67" spans="1:7" s="56" customFormat="1" ht="15.75">
      <c r="A67" s="55" t="s">
        <v>205</v>
      </c>
      <c r="B67" s="55" t="s">
        <v>206</v>
      </c>
      <c r="C67" s="65"/>
      <c r="D67" s="65"/>
      <c r="E67" s="65"/>
      <c r="F67" s="65"/>
      <c r="G67" s="55"/>
    </row>
    <row r="68" spans="1:7" ht="15.75">
      <c r="A68" s="57"/>
      <c r="B68" s="57" t="s">
        <v>207</v>
      </c>
      <c r="C68" s="198"/>
      <c r="D68" s="198"/>
      <c r="E68" s="198"/>
      <c r="F68" s="198"/>
      <c r="G68" s="57"/>
    </row>
    <row r="69" spans="1:7" ht="15.75">
      <c r="A69" s="57"/>
      <c r="B69" s="57" t="s">
        <v>208</v>
      </c>
      <c r="C69" s="198"/>
      <c r="D69" s="198"/>
      <c r="E69" s="198"/>
      <c r="F69" s="198"/>
      <c r="G69" s="57"/>
    </row>
    <row r="70" spans="1:7" ht="15.75">
      <c r="A70" s="57"/>
      <c r="B70" s="57" t="s">
        <v>209</v>
      </c>
      <c r="C70" s="198"/>
      <c r="D70" s="198"/>
      <c r="E70" s="198"/>
      <c r="F70" s="198"/>
      <c r="G70" s="57"/>
    </row>
    <row r="71" spans="1:7" ht="15.75">
      <c r="A71" s="57"/>
      <c r="B71" s="57" t="s">
        <v>210</v>
      </c>
      <c r="C71" s="198"/>
      <c r="D71" s="198"/>
      <c r="E71" s="198"/>
      <c r="F71" s="198"/>
      <c r="G71" s="57"/>
    </row>
    <row r="72" spans="1:7" ht="15.75">
      <c r="A72" s="57"/>
      <c r="B72" s="57" t="s">
        <v>211</v>
      </c>
      <c r="C72" s="198"/>
      <c r="D72" s="198"/>
      <c r="E72" s="198"/>
      <c r="F72" s="198"/>
      <c r="G72" s="57"/>
    </row>
    <row r="73" spans="1:7" ht="15.75">
      <c r="A73" s="57"/>
      <c r="B73" s="57" t="s">
        <v>212</v>
      </c>
      <c r="C73" s="198"/>
      <c r="D73" s="198"/>
      <c r="E73" s="198"/>
      <c r="F73" s="198"/>
      <c r="G73" s="57"/>
    </row>
    <row r="74" spans="1:7" ht="15.75">
      <c r="A74" s="57"/>
      <c r="B74" s="57" t="s">
        <v>213</v>
      </c>
      <c r="C74" s="198"/>
      <c r="D74" s="198"/>
      <c r="E74" s="198"/>
      <c r="F74" s="198"/>
      <c r="G74" s="57"/>
    </row>
    <row r="75" spans="1:7" s="56" customFormat="1" ht="15.75">
      <c r="A75" s="55" t="s">
        <v>214</v>
      </c>
      <c r="B75" s="55" t="s">
        <v>215</v>
      </c>
      <c r="C75" s="65"/>
      <c r="D75" s="65"/>
      <c r="E75" s="65"/>
      <c r="F75" s="65"/>
      <c r="G75" s="55"/>
    </row>
    <row r="76" spans="1:7" s="58" customFormat="1" ht="15.75">
      <c r="A76" s="57"/>
      <c r="B76" s="57" t="s">
        <v>216</v>
      </c>
      <c r="C76" s="198">
        <v>10</v>
      </c>
      <c r="D76" s="198">
        <v>10</v>
      </c>
      <c r="E76" s="198">
        <v>100</v>
      </c>
      <c r="F76" s="198">
        <v>90</v>
      </c>
      <c r="G76" s="57"/>
    </row>
    <row r="77" spans="1:7" ht="15.75">
      <c r="A77" s="57"/>
      <c r="B77" s="57" t="s">
        <v>217</v>
      </c>
      <c r="C77" s="198">
        <v>10</v>
      </c>
      <c r="D77" s="198">
        <v>10</v>
      </c>
      <c r="E77" s="198">
        <v>100</v>
      </c>
      <c r="F77" s="198">
        <v>90</v>
      </c>
      <c r="G77" s="57"/>
    </row>
    <row r="78" spans="1:7" ht="15.75">
      <c r="A78" s="57"/>
      <c r="B78" s="57" t="s">
        <v>218</v>
      </c>
      <c r="C78" s="198">
        <v>10</v>
      </c>
      <c r="D78" s="198">
        <v>10</v>
      </c>
      <c r="E78" s="198">
        <v>100</v>
      </c>
      <c r="F78" s="198">
        <v>100</v>
      </c>
      <c r="G78" s="57"/>
    </row>
    <row r="79" spans="1:7" ht="15.75">
      <c r="A79" s="57"/>
      <c r="B79" s="57" t="s">
        <v>219</v>
      </c>
      <c r="C79" s="198">
        <v>74</v>
      </c>
      <c r="D79" s="198">
        <v>74</v>
      </c>
      <c r="E79" s="198">
        <v>100</v>
      </c>
      <c r="F79" s="198">
        <v>100</v>
      </c>
      <c r="G79" s="57"/>
    </row>
    <row r="80" spans="1:7" ht="15.75">
      <c r="A80" s="57"/>
      <c r="B80" s="57" t="s">
        <v>220</v>
      </c>
      <c r="C80" s="198"/>
      <c r="D80" s="198">
        <v>96.97</v>
      </c>
      <c r="E80" s="198">
        <v>98.02</v>
      </c>
      <c r="F80" s="198"/>
      <c r="G80" s="57"/>
    </row>
  </sheetData>
  <sheetProtection/>
  <mergeCells count="2">
    <mergeCell ref="A1:G1"/>
    <mergeCell ref="B2:G2"/>
  </mergeCells>
  <printOptions/>
  <pageMargins left="0.66" right="0.3" top="0.75" bottom="0.75" header="0.3" footer="0.3"/>
  <pageSetup horizontalDpi="600" verticalDpi="600" orientation="portrait"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E445"/>
  <sheetViews>
    <sheetView zoomScale="140" zoomScaleNormal="140" zoomScalePageLayoutView="0" workbookViewId="0" topLeftCell="A1">
      <selection activeCell="G5" sqref="G5"/>
    </sheetView>
  </sheetViews>
  <sheetFormatPr defaultColWidth="9.00390625" defaultRowHeight="15.75"/>
  <cols>
    <col min="1" max="1" width="6.25390625" style="92" bestFit="1" customWidth="1"/>
    <col min="2" max="2" width="62.50390625" style="81" bestFit="1" customWidth="1"/>
    <col min="3" max="3" width="8.875" style="169" bestFit="1" customWidth="1"/>
    <col min="4" max="4" width="7.375" style="90" customWidth="1"/>
    <col min="5" max="5" width="8.125" style="170" customWidth="1"/>
    <col min="6" max="16384" width="9.00390625" style="81" customWidth="1"/>
  </cols>
  <sheetData>
    <row r="1" spans="1:5" ht="15.75">
      <c r="A1" s="305" t="s">
        <v>470</v>
      </c>
      <c r="B1" s="305"/>
      <c r="C1" s="305"/>
      <c r="D1" s="305"/>
      <c r="E1" s="305"/>
    </row>
    <row r="2" spans="1:5" ht="15.75">
      <c r="A2" s="305" t="s">
        <v>614</v>
      </c>
      <c r="B2" s="305"/>
      <c r="C2" s="305"/>
      <c r="D2" s="305"/>
      <c r="E2" s="305"/>
    </row>
    <row r="3" spans="1:5" ht="15.75">
      <c r="A3" s="289" t="s">
        <v>664</v>
      </c>
      <c r="B3" s="289"/>
      <c r="C3" s="289"/>
      <c r="D3" s="289"/>
      <c r="E3" s="289"/>
    </row>
    <row r="4" spans="1:5" ht="15.75">
      <c r="A4" s="301"/>
      <c r="B4" s="301"/>
      <c r="C4" s="301"/>
      <c r="D4" s="301"/>
      <c r="E4" s="301"/>
    </row>
    <row r="5" spans="1:5" ht="15.75">
      <c r="A5" s="151"/>
      <c r="B5" s="282"/>
      <c r="C5" s="282"/>
      <c r="D5" s="282"/>
      <c r="E5" s="171"/>
    </row>
    <row r="6" spans="1:5" ht="15.75">
      <c r="A6" s="59"/>
      <c r="B6" s="80"/>
      <c r="C6" s="156"/>
      <c r="D6" s="47"/>
      <c r="E6" s="157"/>
    </row>
    <row r="7" spans="1:5" ht="31.5">
      <c r="A7" s="158" t="s">
        <v>221</v>
      </c>
      <c r="B7" s="159" t="s">
        <v>0</v>
      </c>
      <c r="C7" s="160" t="s">
        <v>1</v>
      </c>
      <c r="D7" s="161" t="s">
        <v>112</v>
      </c>
      <c r="E7" s="161" t="s">
        <v>113</v>
      </c>
    </row>
    <row r="8" spans="1:5" s="94" customFormat="1" ht="15.75">
      <c r="A8" s="152" t="s">
        <v>350</v>
      </c>
      <c r="B8" s="119" t="s">
        <v>12</v>
      </c>
      <c r="C8" s="261">
        <f>C9+C13+C17+C23</f>
        <v>10</v>
      </c>
      <c r="D8" s="180">
        <v>8</v>
      </c>
      <c r="E8" s="180"/>
    </row>
    <row r="9" spans="1:5" ht="31.5">
      <c r="A9" s="307">
        <v>1</v>
      </c>
      <c r="B9" s="82" t="s">
        <v>122</v>
      </c>
      <c r="C9" s="262">
        <v>3</v>
      </c>
      <c r="D9" s="222">
        <v>3</v>
      </c>
      <c r="E9" s="48"/>
    </row>
    <row r="10" spans="1:5" ht="15.75">
      <c r="A10" s="308"/>
      <c r="B10" s="71" t="s">
        <v>123</v>
      </c>
      <c r="C10" s="240">
        <v>2</v>
      </c>
      <c r="D10" s="48"/>
      <c r="E10" s="48"/>
    </row>
    <row r="11" spans="1:5" ht="15.75">
      <c r="A11" s="308"/>
      <c r="B11" s="71" t="s">
        <v>124</v>
      </c>
      <c r="C11" s="240">
        <v>1</v>
      </c>
      <c r="D11" s="48"/>
      <c r="E11" s="48"/>
    </row>
    <row r="12" spans="1:5" ht="47.25">
      <c r="A12" s="309"/>
      <c r="B12" s="71" t="s">
        <v>125</v>
      </c>
      <c r="C12" s="241"/>
      <c r="D12" s="48"/>
      <c r="E12" s="48"/>
    </row>
    <row r="13" spans="1:5" ht="31.5">
      <c r="A13" s="306">
        <v>2</v>
      </c>
      <c r="B13" s="82" t="s">
        <v>126</v>
      </c>
      <c r="C13" s="262">
        <v>2</v>
      </c>
      <c r="D13" s="222">
        <v>2</v>
      </c>
      <c r="E13" s="48"/>
    </row>
    <row r="14" spans="1:5" ht="15.75">
      <c r="A14" s="310"/>
      <c r="B14" s="71" t="s">
        <v>123</v>
      </c>
      <c r="C14" s="240">
        <v>1</v>
      </c>
      <c r="D14" s="48"/>
      <c r="E14" s="48"/>
    </row>
    <row r="15" spans="1:5" ht="15.75">
      <c r="A15" s="310"/>
      <c r="B15" s="71" t="s">
        <v>124</v>
      </c>
      <c r="C15" s="240">
        <v>0</v>
      </c>
      <c r="D15" s="48"/>
      <c r="E15" s="48"/>
    </row>
    <row r="16" spans="1:5" ht="31.5">
      <c r="A16" s="310"/>
      <c r="B16" s="71" t="s">
        <v>127</v>
      </c>
      <c r="C16" s="241"/>
      <c r="D16" s="48"/>
      <c r="E16" s="48"/>
    </row>
    <row r="17" spans="1:5" ht="31.5">
      <c r="A17" s="306">
        <v>3</v>
      </c>
      <c r="B17" s="82" t="s">
        <v>371</v>
      </c>
      <c r="C17" s="262">
        <v>3</v>
      </c>
      <c r="D17" s="222">
        <v>1</v>
      </c>
      <c r="E17" s="48"/>
    </row>
    <row r="18" spans="1:5" ht="15.75">
      <c r="A18" s="310"/>
      <c r="B18" s="71" t="s">
        <v>372</v>
      </c>
      <c r="C18" s="240">
        <v>3</v>
      </c>
      <c r="D18" s="48"/>
      <c r="E18" s="48"/>
    </row>
    <row r="19" spans="1:5" ht="15.75">
      <c r="A19" s="310"/>
      <c r="B19" s="71" t="s">
        <v>373</v>
      </c>
      <c r="C19" s="240">
        <v>2</v>
      </c>
      <c r="D19" s="48"/>
      <c r="E19" s="48"/>
    </row>
    <row r="20" spans="1:5" ht="15.75">
      <c r="A20" s="310"/>
      <c r="B20" s="71" t="s">
        <v>375</v>
      </c>
      <c r="C20" s="240">
        <v>1</v>
      </c>
      <c r="D20" s="222">
        <v>1</v>
      </c>
      <c r="E20" s="48"/>
    </row>
    <row r="21" spans="1:5" ht="15.75">
      <c r="A21" s="310"/>
      <c r="B21" s="71" t="s">
        <v>374</v>
      </c>
      <c r="C21" s="240">
        <v>0</v>
      </c>
      <c r="D21" s="48"/>
      <c r="E21" s="48"/>
    </row>
    <row r="22" spans="1:5" ht="15.75">
      <c r="A22" s="310"/>
      <c r="B22" s="71" t="s">
        <v>376</v>
      </c>
      <c r="C22" s="241"/>
      <c r="D22" s="48"/>
      <c r="E22" s="48"/>
    </row>
    <row r="23" spans="1:5" ht="15.75">
      <c r="A23" s="306">
        <v>4</v>
      </c>
      <c r="B23" s="74" t="s">
        <v>128</v>
      </c>
      <c r="C23" s="262">
        <v>2</v>
      </c>
      <c r="D23" s="222">
        <v>2</v>
      </c>
      <c r="E23" s="48"/>
    </row>
    <row r="24" spans="1:5" ht="31.5">
      <c r="A24" s="306"/>
      <c r="B24" s="75" t="s">
        <v>347</v>
      </c>
      <c r="C24" s="242">
        <v>1</v>
      </c>
      <c r="D24" s="226">
        <v>1</v>
      </c>
      <c r="E24" s="48"/>
    </row>
    <row r="25" spans="1:5" ht="15.75">
      <c r="A25" s="306"/>
      <c r="B25" s="75" t="s">
        <v>117</v>
      </c>
      <c r="C25" s="240">
        <v>1</v>
      </c>
      <c r="D25" s="226">
        <v>1</v>
      </c>
      <c r="E25" s="48"/>
    </row>
    <row r="26" spans="1:5" ht="15.75">
      <c r="A26" s="306"/>
      <c r="B26" s="75" t="s">
        <v>14</v>
      </c>
      <c r="C26" s="240">
        <v>0.5</v>
      </c>
      <c r="D26" s="227"/>
      <c r="E26" s="48"/>
    </row>
    <row r="27" spans="1:5" ht="15.75">
      <c r="A27" s="306"/>
      <c r="B27" s="75" t="s">
        <v>348</v>
      </c>
      <c r="C27" s="242">
        <v>1</v>
      </c>
      <c r="D27" s="226">
        <v>1</v>
      </c>
      <c r="E27" s="48"/>
    </row>
    <row r="28" spans="1:5" ht="15.75">
      <c r="A28" s="306"/>
      <c r="B28" s="75" t="s">
        <v>117</v>
      </c>
      <c r="C28" s="240">
        <v>1</v>
      </c>
      <c r="D28" s="226">
        <v>1</v>
      </c>
      <c r="E28" s="48"/>
    </row>
    <row r="29" spans="1:5" ht="15.75">
      <c r="A29" s="306"/>
      <c r="B29" s="75" t="s">
        <v>14</v>
      </c>
      <c r="C29" s="240">
        <v>0.5</v>
      </c>
      <c r="D29" s="48"/>
      <c r="E29" s="48"/>
    </row>
    <row r="30" spans="1:5" ht="31.5">
      <c r="A30" s="306"/>
      <c r="B30" s="75" t="s">
        <v>129</v>
      </c>
      <c r="C30" s="242"/>
      <c r="D30" s="48"/>
      <c r="E30" s="48"/>
    </row>
    <row r="31" spans="1:5" ht="15.75">
      <c r="A31" s="306"/>
      <c r="B31" s="82" t="s">
        <v>130</v>
      </c>
      <c r="C31" s="241"/>
      <c r="D31" s="48"/>
      <c r="E31" s="48"/>
    </row>
    <row r="32" spans="1:5" ht="31.5">
      <c r="A32" s="306"/>
      <c r="B32" s="82" t="s">
        <v>349</v>
      </c>
      <c r="C32" s="241"/>
      <c r="D32" s="48"/>
      <c r="E32" s="48"/>
    </row>
    <row r="33" spans="1:5" ht="15.75">
      <c r="A33" s="306"/>
      <c r="B33" s="71" t="s">
        <v>131</v>
      </c>
      <c r="C33" s="241"/>
      <c r="D33" s="48"/>
      <c r="E33" s="48"/>
    </row>
    <row r="34" spans="1:5" ht="47.25">
      <c r="A34" s="306"/>
      <c r="B34" s="82" t="s">
        <v>353</v>
      </c>
      <c r="C34" s="241"/>
      <c r="D34" s="48"/>
      <c r="E34" s="48"/>
    </row>
    <row r="35" spans="1:5" ht="31.5">
      <c r="A35" s="306"/>
      <c r="B35" s="71" t="s">
        <v>132</v>
      </c>
      <c r="C35" s="241"/>
      <c r="D35" s="48" t="s">
        <v>116</v>
      </c>
      <c r="E35" s="48"/>
    </row>
    <row r="36" spans="1:5" s="94" customFormat="1" ht="15.75">
      <c r="A36" s="152" t="s">
        <v>351</v>
      </c>
      <c r="B36" s="119" t="s">
        <v>13</v>
      </c>
      <c r="C36" s="261">
        <f>C37+C52</f>
        <v>82</v>
      </c>
      <c r="D36" s="225">
        <v>81.5</v>
      </c>
      <c r="E36" s="180"/>
    </row>
    <row r="37" spans="1:5" s="174" customFormat="1" ht="15.75">
      <c r="A37" s="172" t="s">
        <v>355</v>
      </c>
      <c r="B37" s="173" t="s">
        <v>446</v>
      </c>
      <c r="C37" s="266">
        <f>C38+C41</f>
        <v>40</v>
      </c>
      <c r="D37" s="218">
        <f>D38+D41</f>
        <v>40</v>
      </c>
      <c r="E37" s="181"/>
    </row>
    <row r="38" spans="1:5" ht="15.75">
      <c r="A38" s="49" t="s">
        <v>357</v>
      </c>
      <c r="B38" s="84" t="s">
        <v>441</v>
      </c>
      <c r="C38" s="241">
        <f>C39+C40</f>
        <v>5</v>
      </c>
      <c r="D38" s="164">
        <v>5</v>
      </c>
      <c r="E38" s="73"/>
    </row>
    <row r="39" spans="1:5" s="60" customFormat="1" ht="31.5">
      <c r="A39" s="64">
        <v>5</v>
      </c>
      <c r="B39" s="110" t="s">
        <v>442</v>
      </c>
      <c r="C39" s="262">
        <v>2</v>
      </c>
      <c r="D39" s="191">
        <v>2</v>
      </c>
      <c r="E39" s="76"/>
    </row>
    <row r="40" spans="1:5" s="60" customFormat="1" ht="31.5">
      <c r="A40" s="64">
        <v>6</v>
      </c>
      <c r="B40" s="110" t="s">
        <v>429</v>
      </c>
      <c r="C40" s="262">
        <v>3</v>
      </c>
      <c r="D40" s="191">
        <v>3</v>
      </c>
      <c r="E40" s="76"/>
    </row>
    <row r="41" spans="1:5" ht="15.75">
      <c r="A41" s="49" t="s">
        <v>358</v>
      </c>
      <c r="B41" s="84" t="s">
        <v>443</v>
      </c>
      <c r="C41" s="241">
        <f>C42+C47</f>
        <v>35</v>
      </c>
      <c r="D41" s="164">
        <v>35</v>
      </c>
      <c r="E41" s="73"/>
    </row>
    <row r="42" spans="1:5" s="60" customFormat="1" ht="15.75">
      <c r="A42" s="64">
        <v>7</v>
      </c>
      <c r="B42" s="110" t="s">
        <v>428</v>
      </c>
      <c r="C42" s="262">
        <f>MAX(C43:C46)</f>
        <v>30</v>
      </c>
      <c r="D42" s="191">
        <v>30</v>
      </c>
      <c r="E42" s="76"/>
    </row>
    <row r="43" spans="1:5" s="112" customFormat="1" ht="15.75">
      <c r="A43" s="123"/>
      <c r="B43" s="154" t="s">
        <v>597</v>
      </c>
      <c r="C43" s="240">
        <v>30</v>
      </c>
      <c r="D43" s="219">
        <v>30</v>
      </c>
      <c r="E43" s="111"/>
    </row>
    <row r="44" spans="1:5" s="112" customFormat="1" ht="15.75">
      <c r="A44" s="123"/>
      <c r="B44" s="154" t="s">
        <v>598</v>
      </c>
      <c r="C44" s="240">
        <v>29</v>
      </c>
      <c r="D44" s="111"/>
      <c r="E44" s="111"/>
    </row>
    <row r="45" spans="1:5" s="112" customFormat="1" ht="15.75">
      <c r="A45" s="123"/>
      <c r="B45" s="154" t="s">
        <v>599</v>
      </c>
      <c r="C45" s="240">
        <v>28</v>
      </c>
      <c r="D45" s="111"/>
      <c r="E45" s="111"/>
    </row>
    <row r="46" spans="1:5" s="112" customFormat="1" ht="15.75">
      <c r="A46" s="123"/>
      <c r="B46" s="154" t="s">
        <v>600</v>
      </c>
      <c r="C46" s="240">
        <v>25</v>
      </c>
      <c r="D46" s="111"/>
      <c r="E46" s="111"/>
    </row>
    <row r="47" spans="1:5" s="112" customFormat="1" ht="15.75">
      <c r="A47" s="64">
        <v>8</v>
      </c>
      <c r="B47" s="110" t="s">
        <v>444</v>
      </c>
      <c r="C47" s="262">
        <f>MAX(C48:C51)</f>
        <v>5</v>
      </c>
      <c r="D47" s="220">
        <v>5</v>
      </c>
      <c r="E47" s="111"/>
    </row>
    <row r="48" spans="1:5" s="112" customFormat="1" ht="15.75">
      <c r="A48" s="123"/>
      <c r="B48" s="154" t="s">
        <v>601</v>
      </c>
      <c r="C48" s="240">
        <v>5</v>
      </c>
      <c r="D48" s="219">
        <v>5</v>
      </c>
      <c r="E48" s="111"/>
    </row>
    <row r="49" spans="1:5" s="112" customFormat="1" ht="15.75">
      <c r="A49" s="123"/>
      <c r="B49" s="154" t="s">
        <v>602</v>
      </c>
      <c r="C49" s="240">
        <v>4</v>
      </c>
      <c r="D49" s="111"/>
      <c r="E49" s="111"/>
    </row>
    <row r="50" spans="1:5" s="112" customFormat="1" ht="15.75">
      <c r="A50" s="123"/>
      <c r="B50" s="154" t="s">
        <v>603</v>
      </c>
      <c r="C50" s="240">
        <v>3</v>
      </c>
      <c r="D50" s="111"/>
      <c r="E50" s="111"/>
    </row>
    <row r="51" spans="1:5" s="112" customFormat="1" ht="15.75">
      <c r="A51" s="123"/>
      <c r="B51" s="154" t="s">
        <v>604</v>
      </c>
      <c r="C51" s="240">
        <v>2</v>
      </c>
      <c r="D51" s="111"/>
      <c r="E51" s="111"/>
    </row>
    <row r="52" spans="1:5" ht="15.75">
      <c r="A52" s="120" t="s">
        <v>356</v>
      </c>
      <c r="B52" s="121" t="s">
        <v>447</v>
      </c>
      <c r="C52" s="241">
        <f>C53+C156+C172+C235+C252+C273+C284+C338+C378</f>
        <v>42</v>
      </c>
      <c r="D52" s="224">
        <f>D53+D156+D172+D235+D252+D273+D284+D338+D378</f>
        <v>41.5</v>
      </c>
      <c r="E52" s="182"/>
    </row>
    <row r="53" spans="1:5" ht="15.75">
      <c r="A53" s="49" t="s">
        <v>359</v>
      </c>
      <c r="B53" s="84" t="s">
        <v>448</v>
      </c>
      <c r="C53" s="241">
        <f>C54+C91+C116+C136</f>
        <v>12</v>
      </c>
      <c r="D53" s="164">
        <v>12</v>
      </c>
      <c r="E53" s="73"/>
    </row>
    <row r="54" spans="1:5" ht="15.75">
      <c r="A54" s="124" t="s">
        <v>449</v>
      </c>
      <c r="B54" s="125" t="s">
        <v>222</v>
      </c>
      <c r="C54" s="241">
        <f>C55+C60+C66+C71+C76+C81+C86</f>
        <v>6</v>
      </c>
      <c r="D54" s="192">
        <v>6</v>
      </c>
      <c r="E54" s="183"/>
    </row>
    <row r="55" spans="1:5" ht="31.5">
      <c r="A55" s="303">
        <v>9</v>
      </c>
      <c r="B55" s="86" t="s">
        <v>223</v>
      </c>
      <c r="C55" s="262">
        <f>MAX(C56:C58)</f>
        <v>1</v>
      </c>
      <c r="D55" s="190">
        <v>1</v>
      </c>
      <c r="E55" s="76"/>
    </row>
    <row r="56" spans="1:5" ht="15.75">
      <c r="A56" s="303"/>
      <c r="B56" s="85" t="s">
        <v>390</v>
      </c>
      <c r="C56" s="240">
        <v>1</v>
      </c>
      <c r="D56" s="191">
        <v>1</v>
      </c>
      <c r="E56" s="76"/>
    </row>
    <row r="57" spans="1:5" ht="15.75">
      <c r="A57" s="303"/>
      <c r="B57" s="85" t="s">
        <v>391</v>
      </c>
      <c r="C57" s="240">
        <v>0.5</v>
      </c>
      <c r="D57" s="191"/>
      <c r="E57" s="76"/>
    </row>
    <row r="58" spans="1:5" ht="15.75">
      <c r="A58" s="303"/>
      <c r="B58" s="85" t="s">
        <v>121</v>
      </c>
      <c r="C58" s="242">
        <v>0</v>
      </c>
      <c r="D58" s="191"/>
      <c r="E58" s="76"/>
    </row>
    <row r="59" spans="1:5" ht="47.25">
      <c r="A59" s="303"/>
      <c r="B59" s="85" t="s">
        <v>389</v>
      </c>
      <c r="C59" s="241"/>
      <c r="D59" s="191"/>
      <c r="E59" s="76"/>
    </row>
    <row r="60" spans="1:5" ht="47.25">
      <c r="A60" s="303">
        <v>10</v>
      </c>
      <c r="B60" s="86" t="s">
        <v>224</v>
      </c>
      <c r="C60" s="262">
        <v>1</v>
      </c>
      <c r="D60" s="190">
        <v>1</v>
      </c>
      <c r="E60" s="76"/>
    </row>
    <row r="61" spans="1:5" ht="15.75">
      <c r="A61" s="303"/>
      <c r="B61" s="85" t="s">
        <v>9</v>
      </c>
      <c r="C61" s="240">
        <v>1</v>
      </c>
      <c r="D61" s="191">
        <v>1</v>
      </c>
      <c r="E61" s="76"/>
    </row>
    <row r="62" spans="1:5" ht="15.75">
      <c r="A62" s="303"/>
      <c r="B62" s="85" t="s">
        <v>225</v>
      </c>
      <c r="C62" s="240">
        <v>0.5</v>
      </c>
      <c r="D62" s="191"/>
      <c r="E62" s="76"/>
    </row>
    <row r="63" spans="1:5" ht="15.75">
      <c r="A63" s="303"/>
      <c r="B63" s="85" t="s">
        <v>11</v>
      </c>
      <c r="C63" s="240">
        <v>0</v>
      </c>
      <c r="D63" s="191"/>
      <c r="E63" s="76"/>
    </row>
    <row r="64" spans="1:5" ht="47.25">
      <c r="A64" s="303"/>
      <c r="B64" s="85" t="s">
        <v>226</v>
      </c>
      <c r="C64" s="241"/>
      <c r="D64" s="191"/>
      <c r="E64" s="76"/>
    </row>
    <row r="65" spans="1:5" ht="15.75">
      <c r="A65" s="303"/>
      <c r="B65" s="85" t="s">
        <v>227</v>
      </c>
      <c r="C65" s="241"/>
      <c r="D65" s="76"/>
      <c r="E65" s="76"/>
    </row>
    <row r="66" spans="1:5" ht="31.5">
      <c r="A66" s="303">
        <v>11</v>
      </c>
      <c r="B66" s="86" t="s">
        <v>228</v>
      </c>
      <c r="C66" s="262">
        <v>1</v>
      </c>
      <c r="D66" s="190">
        <v>1</v>
      </c>
      <c r="E66" s="76"/>
    </row>
    <row r="67" spans="1:5" ht="15.75">
      <c r="A67" s="303"/>
      <c r="B67" s="85" t="s">
        <v>9</v>
      </c>
      <c r="C67" s="240">
        <v>1</v>
      </c>
      <c r="D67" s="191">
        <v>1</v>
      </c>
      <c r="E67" s="76"/>
    </row>
    <row r="68" spans="1:5" ht="15.75">
      <c r="A68" s="303"/>
      <c r="B68" s="85" t="s">
        <v>225</v>
      </c>
      <c r="C68" s="240">
        <v>0.5</v>
      </c>
      <c r="D68" s="191"/>
      <c r="E68" s="76"/>
    </row>
    <row r="69" spans="1:5" ht="15.75">
      <c r="A69" s="303"/>
      <c r="B69" s="85" t="s">
        <v>11</v>
      </c>
      <c r="C69" s="240">
        <v>0</v>
      </c>
      <c r="D69" s="191"/>
      <c r="E69" s="76"/>
    </row>
    <row r="70" spans="1:5" ht="15.75">
      <c r="A70" s="303"/>
      <c r="B70" s="85" t="s">
        <v>229</v>
      </c>
      <c r="C70" s="241"/>
      <c r="D70" s="191"/>
      <c r="E70" s="76"/>
    </row>
    <row r="71" spans="1:5" ht="15.75">
      <c r="A71" s="303">
        <v>12</v>
      </c>
      <c r="B71" s="86" t="s">
        <v>230</v>
      </c>
      <c r="C71" s="262">
        <v>1</v>
      </c>
      <c r="D71" s="190">
        <v>1</v>
      </c>
      <c r="E71" s="76"/>
    </row>
    <row r="72" spans="1:5" ht="15.75">
      <c r="A72" s="303"/>
      <c r="B72" s="85" t="s">
        <v>231</v>
      </c>
      <c r="C72" s="240">
        <v>1</v>
      </c>
      <c r="D72" s="191">
        <v>1</v>
      </c>
      <c r="E72" s="76"/>
    </row>
    <row r="73" spans="1:5" ht="15.75">
      <c r="A73" s="303"/>
      <c r="B73" s="85" t="s">
        <v>232</v>
      </c>
      <c r="C73" s="240">
        <v>0.5</v>
      </c>
      <c r="D73" s="191"/>
      <c r="E73" s="76"/>
    </row>
    <row r="74" spans="1:5" ht="15.75">
      <c r="A74" s="303"/>
      <c r="B74" s="85" t="s">
        <v>11</v>
      </c>
      <c r="C74" s="240">
        <v>0</v>
      </c>
      <c r="D74" s="191"/>
      <c r="E74" s="76"/>
    </row>
    <row r="75" spans="1:5" ht="15.75">
      <c r="A75" s="303"/>
      <c r="B75" s="85" t="s">
        <v>233</v>
      </c>
      <c r="C75" s="241"/>
      <c r="D75" s="191"/>
      <c r="E75" s="76"/>
    </row>
    <row r="76" spans="1:5" ht="31.5">
      <c r="A76" s="303">
        <v>13</v>
      </c>
      <c r="B76" s="86" t="s">
        <v>430</v>
      </c>
      <c r="C76" s="262">
        <v>1</v>
      </c>
      <c r="D76" s="190">
        <v>1</v>
      </c>
      <c r="E76" s="76"/>
    </row>
    <row r="77" spans="1:5" ht="15.75">
      <c r="A77" s="303"/>
      <c r="B77" s="85" t="s">
        <v>2</v>
      </c>
      <c r="C77" s="240">
        <v>1</v>
      </c>
      <c r="D77" s="191">
        <v>1</v>
      </c>
      <c r="E77" s="76"/>
    </row>
    <row r="78" spans="1:5" ht="15.75">
      <c r="A78" s="303"/>
      <c r="B78" s="85" t="s">
        <v>3</v>
      </c>
      <c r="C78" s="240">
        <v>0.5</v>
      </c>
      <c r="D78" s="76"/>
      <c r="E78" s="76"/>
    </row>
    <row r="79" spans="1:5" ht="15.75">
      <c r="A79" s="303"/>
      <c r="B79" s="85" t="s">
        <v>11</v>
      </c>
      <c r="C79" s="240">
        <v>0</v>
      </c>
      <c r="D79" s="76"/>
      <c r="E79" s="76"/>
    </row>
    <row r="80" spans="1:5" ht="31.5">
      <c r="A80" s="303"/>
      <c r="B80" s="85" t="s">
        <v>234</v>
      </c>
      <c r="C80" s="241"/>
      <c r="D80" s="76"/>
      <c r="E80" s="76"/>
    </row>
    <row r="81" spans="1:5" ht="31.5">
      <c r="A81" s="302">
        <v>14</v>
      </c>
      <c r="B81" s="63" t="s">
        <v>235</v>
      </c>
      <c r="C81" s="262">
        <v>0.5</v>
      </c>
      <c r="D81" s="190">
        <v>0.5</v>
      </c>
      <c r="E81" s="76"/>
    </row>
    <row r="82" spans="1:5" ht="15.75">
      <c r="A82" s="304"/>
      <c r="B82" s="77" t="s">
        <v>236</v>
      </c>
      <c r="C82" s="240">
        <v>0.5</v>
      </c>
      <c r="D82" s="191">
        <v>0.5</v>
      </c>
      <c r="E82" s="76"/>
    </row>
    <row r="83" spans="1:5" ht="15.75">
      <c r="A83" s="304"/>
      <c r="B83" s="77" t="s">
        <v>3</v>
      </c>
      <c r="C83" s="240">
        <v>0.25</v>
      </c>
      <c r="D83" s="191"/>
      <c r="E83" s="76"/>
    </row>
    <row r="84" spans="1:5" ht="15.75">
      <c r="A84" s="304"/>
      <c r="B84" s="77" t="s">
        <v>11</v>
      </c>
      <c r="C84" s="240">
        <v>0</v>
      </c>
      <c r="D84" s="191"/>
      <c r="E84" s="76"/>
    </row>
    <row r="85" spans="1:5" ht="15.75">
      <c r="A85" s="304"/>
      <c r="B85" s="77" t="s">
        <v>237</v>
      </c>
      <c r="C85" s="241"/>
      <c r="D85" s="191"/>
      <c r="E85" s="76"/>
    </row>
    <row r="86" spans="1:5" ht="15.75">
      <c r="A86" s="302">
        <v>15</v>
      </c>
      <c r="B86" s="63" t="s">
        <v>238</v>
      </c>
      <c r="C86" s="262">
        <v>0.5</v>
      </c>
      <c r="D86" s="190">
        <v>0.5</v>
      </c>
      <c r="E86" s="76"/>
    </row>
    <row r="87" spans="1:5" ht="15.75">
      <c r="A87" s="304"/>
      <c r="B87" s="78" t="s">
        <v>377</v>
      </c>
      <c r="C87" s="240">
        <v>0.5</v>
      </c>
      <c r="D87" s="191">
        <v>0.5</v>
      </c>
      <c r="E87" s="76"/>
    </row>
    <row r="88" spans="1:5" ht="15.75">
      <c r="A88" s="304"/>
      <c r="B88" s="78" t="s">
        <v>239</v>
      </c>
      <c r="C88" s="240">
        <v>0.25</v>
      </c>
      <c r="D88" s="76"/>
      <c r="E88" s="76"/>
    </row>
    <row r="89" spans="1:5" ht="47.25">
      <c r="A89" s="304"/>
      <c r="B89" s="78" t="s">
        <v>379</v>
      </c>
      <c r="C89" s="240">
        <v>0</v>
      </c>
      <c r="D89" s="76"/>
      <c r="E89" s="76"/>
    </row>
    <row r="90" spans="1:5" ht="31.5">
      <c r="A90" s="304"/>
      <c r="B90" s="77" t="s">
        <v>240</v>
      </c>
      <c r="C90" s="241"/>
      <c r="D90" s="76"/>
      <c r="E90" s="76"/>
    </row>
    <row r="91" spans="1:5" ht="15.75">
      <c r="A91" s="124" t="s">
        <v>450</v>
      </c>
      <c r="B91" s="125" t="s">
        <v>378</v>
      </c>
      <c r="C91" s="241">
        <v>2</v>
      </c>
      <c r="D91" s="184" t="s">
        <v>631</v>
      </c>
      <c r="E91" s="183"/>
    </row>
    <row r="92" spans="1:5" ht="31.5">
      <c r="A92" s="302">
        <v>16</v>
      </c>
      <c r="B92" s="63" t="s">
        <v>241</v>
      </c>
      <c r="C92" s="262">
        <v>0.5</v>
      </c>
      <c r="D92" s="185" t="s">
        <v>632</v>
      </c>
      <c r="E92" s="76"/>
    </row>
    <row r="93" spans="1:5" ht="15.75">
      <c r="A93" s="302"/>
      <c r="B93" s="77" t="s">
        <v>9</v>
      </c>
      <c r="C93" s="240">
        <v>0.5</v>
      </c>
      <c r="D93" s="186" t="s">
        <v>632</v>
      </c>
      <c r="E93" s="76"/>
    </row>
    <row r="94" spans="1:5" ht="15.75">
      <c r="A94" s="302"/>
      <c r="B94" s="77" t="s">
        <v>10</v>
      </c>
      <c r="C94" s="240">
        <v>0</v>
      </c>
      <c r="D94" s="76"/>
      <c r="E94" s="76"/>
    </row>
    <row r="95" spans="1:5" ht="15.75">
      <c r="A95" s="302"/>
      <c r="B95" s="77" t="s">
        <v>242</v>
      </c>
      <c r="C95" s="240"/>
      <c r="D95" s="76"/>
      <c r="E95" s="76"/>
    </row>
    <row r="96" spans="1:5" ht="31.5">
      <c r="A96" s="302">
        <v>17</v>
      </c>
      <c r="B96" s="86" t="s">
        <v>243</v>
      </c>
      <c r="C96" s="262">
        <v>0.5</v>
      </c>
      <c r="D96" s="185" t="s">
        <v>632</v>
      </c>
      <c r="E96" s="76"/>
    </row>
    <row r="97" spans="1:5" ht="15.75">
      <c r="A97" s="304"/>
      <c r="B97" s="85" t="s">
        <v>115</v>
      </c>
      <c r="C97" s="240">
        <v>0.5</v>
      </c>
      <c r="D97" s="186" t="s">
        <v>632</v>
      </c>
      <c r="E97" s="76"/>
    </row>
    <row r="98" spans="1:5" ht="15.75">
      <c r="A98" s="304"/>
      <c r="B98" s="85" t="s">
        <v>438</v>
      </c>
      <c r="C98" s="240">
        <v>0</v>
      </c>
      <c r="D98" s="76"/>
      <c r="E98" s="76"/>
    </row>
    <row r="99" spans="1:5" ht="31.5">
      <c r="A99" s="304"/>
      <c r="B99" s="85" t="s">
        <v>244</v>
      </c>
      <c r="C99" s="241"/>
      <c r="D99" s="76"/>
      <c r="E99" s="76"/>
    </row>
    <row r="100" spans="1:5" ht="31.5">
      <c r="A100" s="302">
        <v>18</v>
      </c>
      <c r="B100" s="86" t="s">
        <v>245</v>
      </c>
      <c r="C100" s="262">
        <v>0.25</v>
      </c>
      <c r="D100" s="185" t="s">
        <v>633</v>
      </c>
      <c r="E100" s="76"/>
    </row>
    <row r="101" spans="1:5" ht="15.75">
      <c r="A101" s="304"/>
      <c r="B101" s="85" t="s">
        <v>115</v>
      </c>
      <c r="C101" s="240">
        <v>0.25</v>
      </c>
      <c r="D101" s="186" t="s">
        <v>633</v>
      </c>
      <c r="E101" s="76"/>
    </row>
    <row r="102" spans="1:5" ht="15.75">
      <c r="A102" s="304"/>
      <c r="B102" s="85" t="s">
        <v>438</v>
      </c>
      <c r="C102" s="240">
        <v>0</v>
      </c>
      <c r="D102" s="76"/>
      <c r="E102" s="76"/>
    </row>
    <row r="103" spans="1:5" ht="31.5">
      <c r="A103" s="304"/>
      <c r="B103" s="85" t="s">
        <v>246</v>
      </c>
      <c r="C103" s="241"/>
      <c r="D103" s="76"/>
      <c r="E103" s="76"/>
    </row>
    <row r="104" spans="1:5" ht="31.5">
      <c r="A104" s="302">
        <v>19</v>
      </c>
      <c r="B104" s="63" t="s">
        <v>247</v>
      </c>
      <c r="C104" s="262">
        <v>0.25</v>
      </c>
      <c r="D104" s="185" t="s">
        <v>633</v>
      </c>
      <c r="E104" s="76"/>
    </row>
    <row r="105" spans="1:5" ht="15.75">
      <c r="A105" s="304"/>
      <c r="B105" s="85" t="s">
        <v>115</v>
      </c>
      <c r="C105" s="240">
        <v>0.25</v>
      </c>
      <c r="D105" s="186" t="s">
        <v>633</v>
      </c>
      <c r="E105" s="76"/>
    </row>
    <row r="106" spans="1:5" ht="15.75">
      <c r="A106" s="304"/>
      <c r="B106" s="85" t="s">
        <v>438</v>
      </c>
      <c r="C106" s="240">
        <v>0</v>
      </c>
      <c r="D106" s="76"/>
      <c r="E106" s="76"/>
    </row>
    <row r="107" spans="1:5" ht="15.75">
      <c r="A107" s="304"/>
      <c r="B107" s="78" t="s">
        <v>248</v>
      </c>
      <c r="C107" s="241"/>
      <c r="D107" s="76"/>
      <c r="E107" s="76"/>
    </row>
    <row r="108" spans="1:5" ht="47.25">
      <c r="A108" s="302">
        <v>20</v>
      </c>
      <c r="B108" s="63" t="s">
        <v>249</v>
      </c>
      <c r="C108" s="161">
        <v>0.25</v>
      </c>
      <c r="D108" s="185" t="s">
        <v>633</v>
      </c>
      <c r="E108" s="76"/>
    </row>
    <row r="109" spans="1:5" ht="15.75">
      <c r="A109" s="304"/>
      <c r="B109" s="85" t="s">
        <v>115</v>
      </c>
      <c r="C109" s="240">
        <v>0.25</v>
      </c>
      <c r="D109" s="186" t="s">
        <v>633</v>
      </c>
      <c r="E109" s="76"/>
    </row>
    <row r="110" spans="1:5" ht="15.75">
      <c r="A110" s="304"/>
      <c r="B110" s="85" t="s">
        <v>438</v>
      </c>
      <c r="C110" s="240">
        <v>0</v>
      </c>
      <c r="D110" s="76"/>
      <c r="E110" s="76"/>
    </row>
    <row r="111" spans="1:5" ht="15.75">
      <c r="A111" s="304"/>
      <c r="B111" s="77" t="s">
        <v>250</v>
      </c>
      <c r="C111" s="241"/>
      <c r="D111" s="76"/>
      <c r="E111" s="76"/>
    </row>
    <row r="112" spans="1:5" ht="31.5">
      <c r="A112" s="302">
        <v>21</v>
      </c>
      <c r="B112" s="63" t="s">
        <v>251</v>
      </c>
      <c r="C112" s="262">
        <v>0.25</v>
      </c>
      <c r="D112" s="185" t="s">
        <v>633</v>
      </c>
      <c r="E112" s="76"/>
    </row>
    <row r="113" spans="1:5" ht="15.75">
      <c r="A113" s="304"/>
      <c r="B113" s="85" t="s">
        <v>115</v>
      </c>
      <c r="C113" s="240">
        <v>0.25</v>
      </c>
      <c r="D113" s="186" t="s">
        <v>633</v>
      </c>
      <c r="E113" s="76"/>
    </row>
    <row r="114" spans="1:5" ht="15.75">
      <c r="A114" s="304"/>
      <c r="B114" s="85" t="s">
        <v>438</v>
      </c>
      <c r="C114" s="240">
        <v>0</v>
      </c>
      <c r="D114" s="76"/>
      <c r="E114" s="76"/>
    </row>
    <row r="115" spans="1:5" ht="31.5">
      <c r="A115" s="304"/>
      <c r="B115" s="77" t="s">
        <v>252</v>
      </c>
      <c r="C115" s="240">
        <v>0</v>
      </c>
      <c r="D115" s="76"/>
      <c r="E115" s="76"/>
    </row>
    <row r="116" spans="1:5" ht="15.75">
      <c r="A116" s="124" t="s">
        <v>451</v>
      </c>
      <c r="B116" s="125" t="s">
        <v>253</v>
      </c>
      <c r="C116" s="241">
        <v>2</v>
      </c>
      <c r="D116" s="184" t="s">
        <v>631</v>
      </c>
      <c r="E116" s="183"/>
    </row>
    <row r="117" spans="1:5" ht="31.5">
      <c r="A117" s="302">
        <v>22</v>
      </c>
      <c r="B117" s="63" t="s">
        <v>254</v>
      </c>
      <c r="C117" s="262">
        <v>0.5</v>
      </c>
      <c r="D117" s="185" t="s">
        <v>632</v>
      </c>
      <c r="E117" s="76"/>
    </row>
    <row r="118" spans="1:5" ht="63">
      <c r="A118" s="304"/>
      <c r="B118" s="77" t="s">
        <v>255</v>
      </c>
      <c r="C118" s="240">
        <v>0.5</v>
      </c>
      <c r="D118" s="186" t="s">
        <v>632</v>
      </c>
      <c r="E118" s="76"/>
    </row>
    <row r="119" spans="1:5" ht="15.75">
      <c r="A119" s="304"/>
      <c r="B119" s="77" t="s">
        <v>256</v>
      </c>
      <c r="C119" s="240">
        <v>0.25</v>
      </c>
      <c r="D119" s="76"/>
      <c r="E119" s="76"/>
    </row>
    <row r="120" spans="1:5" ht="15.75">
      <c r="A120" s="304"/>
      <c r="B120" s="77" t="s">
        <v>257</v>
      </c>
      <c r="C120" s="240">
        <v>0</v>
      </c>
      <c r="D120" s="76"/>
      <c r="E120" s="76"/>
    </row>
    <row r="121" spans="1:5" ht="31.5">
      <c r="A121" s="302">
        <v>23</v>
      </c>
      <c r="B121" s="63" t="s">
        <v>258</v>
      </c>
      <c r="C121" s="262">
        <v>0.5</v>
      </c>
      <c r="D121" s="185" t="s">
        <v>632</v>
      </c>
      <c r="E121" s="76"/>
    </row>
    <row r="122" spans="1:5" ht="31.5">
      <c r="A122" s="304"/>
      <c r="B122" s="77" t="s">
        <v>259</v>
      </c>
      <c r="C122" s="240">
        <v>0.5</v>
      </c>
      <c r="D122" s="186" t="s">
        <v>632</v>
      </c>
      <c r="E122" s="76"/>
    </row>
    <row r="123" spans="1:5" ht="15.75">
      <c r="A123" s="304"/>
      <c r="B123" s="77" t="s">
        <v>256</v>
      </c>
      <c r="C123" s="240">
        <v>0.25</v>
      </c>
      <c r="D123" s="76"/>
      <c r="E123" s="76"/>
    </row>
    <row r="124" spans="1:5" ht="15.75">
      <c r="A124" s="304"/>
      <c r="B124" s="77" t="s">
        <v>11</v>
      </c>
      <c r="C124" s="240">
        <v>0</v>
      </c>
      <c r="D124" s="76"/>
      <c r="E124" s="76"/>
    </row>
    <row r="125" spans="1:5" ht="31.5">
      <c r="A125" s="302">
        <v>24</v>
      </c>
      <c r="B125" s="86" t="s">
        <v>260</v>
      </c>
      <c r="C125" s="262">
        <v>0.25</v>
      </c>
      <c r="D125" s="185" t="s">
        <v>633</v>
      </c>
      <c r="E125" s="76"/>
    </row>
    <row r="126" spans="1:5" ht="47.25">
      <c r="A126" s="304"/>
      <c r="B126" s="87" t="s">
        <v>380</v>
      </c>
      <c r="C126" s="240">
        <v>0.25</v>
      </c>
      <c r="D126" s="186" t="s">
        <v>633</v>
      </c>
      <c r="E126" s="76"/>
    </row>
    <row r="127" spans="1:5" ht="31.5">
      <c r="A127" s="304"/>
      <c r="B127" s="87" t="s">
        <v>381</v>
      </c>
      <c r="C127" s="240">
        <v>0</v>
      </c>
      <c r="D127" s="76"/>
      <c r="E127" s="76"/>
    </row>
    <row r="128" spans="1:5" ht="15.75">
      <c r="A128" s="302">
        <v>25</v>
      </c>
      <c r="B128" s="63" t="s">
        <v>261</v>
      </c>
      <c r="C128" s="262">
        <v>0.25</v>
      </c>
      <c r="D128" s="185" t="s">
        <v>633</v>
      </c>
      <c r="E128" s="76"/>
    </row>
    <row r="129" spans="1:5" ht="47.25">
      <c r="A129" s="302"/>
      <c r="B129" s="77" t="s">
        <v>262</v>
      </c>
      <c r="C129" s="240">
        <v>0.25</v>
      </c>
      <c r="D129" s="186" t="s">
        <v>633</v>
      </c>
      <c r="E129" s="76"/>
    </row>
    <row r="130" spans="1:5" ht="15.75">
      <c r="A130" s="302"/>
      <c r="B130" s="77" t="s">
        <v>263</v>
      </c>
      <c r="C130" s="240">
        <v>0</v>
      </c>
      <c r="D130" s="76"/>
      <c r="E130" s="76"/>
    </row>
    <row r="131" spans="1:5" ht="15.75">
      <c r="A131" s="302"/>
      <c r="B131" s="77" t="s">
        <v>11</v>
      </c>
      <c r="C131" s="240">
        <v>0</v>
      </c>
      <c r="D131" s="76"/>
      <c r="E131" s="76"/>
    </row>
    <row r="132" spans="1:5" ht="15.75">
      <c r="A132" s="302">
        <v>26</v>
      </c>
      <c r="B132" s="63" t="s">
        <v>264</v>
      </c>
      <c r="C132" s="262">
        <v>0.25</v>
      </c>
      <c r="D132" s="185" t="s">
        <v>633</v>
      </c>
      <c r="E132" s="76"/>
    </row>
    <row r="133" spans="1:5" ht="31.5">
      <c r="A133" s="302"/>
      <c r="B133" s="77" t="s">
        <v>265</v>
      </c>
      <c r="C133" s="240">
        <v>0.25</v>
      </c>
      <c r="D133" s="186" t="s">
        <v>633</v>
      </c>
      <c r="E133" s="76"/>
    </row>
    <row r="134" spans="1:5" ht="15.75">
      <c r="A134" s="302"/>
      <c r="B134" s="77" t="s">
        <v>263</v>
      </c>
      <c r="C134" s="240">
        <v>0</v>
      </c>
      <c r="D134" s="76"/>
      <c r="E134" s="76"/>
    </row>
    <row r="135" spans="1:5" ht="15.75">
      <c r="A135" s="302"/>
      <c r="B135" s="77" t="s">
        <v>11</v>
      </c>
      <c r="C135" s="240">
        <v>0</v>
      </c>
      <c r="D135" s="76"/>
      <c r="E135" s="76"/>
    </row>
    <row r="136" spans="1:5" ht="15.75">
      <c r="A136" s="124" t="s">
        <v>452</v>
      </c>
      <c r="B136" s="125" t="s">
        <v>392</v>
      </c>
      <c r="C136" s="241">
        <v>2</v>
      </c>
      <c r="D136" s="184" t="s">
        <v>631</v>
      </c>
      <c r="E136" s="183"/>
    </row>
    <row r="137" spans="1:5" ht="31.5">
      <c r="A137" s="302">
        <v>27</v>
      </c>
      <c r="B137" s="63" t="s">
        <v>266</v>
      </c>
      <c r="C137" s="262">
        <v>0.5</v>
      </c>
      <c r="D137" s="185" t="s">
        <v>632</v>
      </c>
      <c r="E137" s="76"/>
    </row>
    <row r="138" spans="1:5" ht="15.75">
      <c r="A138" s="302"/>
      <c r="B138" s="77" t="s">
        <v>267</v>
      </c>
      <c r="C138" s="240">
        <v>0.5</v>
      </c>
      <c r="D138" s="186" t="s">
        <v>632</v>
      </c>
      <c r="E138" s="76"/>
    </row>
    <row r="139" spans="1:5" ht="15.75">
      <c r="A139" s="302"/>
      <c r="B139" s="77" t="s">
        <v>268</v>
      </c>
      <c r="C139" s="240">
        <v>0.25</v>
      </c>
      <c r="D139" s="76"/>
      <c r="E139" s="76"/>
    </row>
    <row r="140" spans="1:5" ht="15.75">
      <c r="A140" s="302"/>
      <c r="B140" s="77" t="s">
        <v>269</v>
      </c>
      <c r="C140" s="240">
        <v>0</v>
      </c>
      <c r="D140" s="76"/>
      <c r="E140" s="76"/>
    </row>
    <row r="141" spans="1:5" ht="31.5">
      <c r="A141" s="302"/>
      <c r="B141" s="77" t="s">
        <v>270</v>
      </c>
      <c r="C141" s="241"/>
      <c r="D141" s="76"/>
      <c r="E141" s="76"/>
    </row>
    <row r="142" spans="1:5" ht="15.75">
      <c r="A142" s="302">
        <v>28</v>
      </c>
      <c r="B142" s="63" t="s">
        <v>271</v>
      </c>
      <c r="C142" s="262">
        <v>0.5</v>
      </c>
      <c r="D142" s="185" t="s">
        <v>632</v>
      </c>
      <c r="E142" s="76"/>
    </row>
    <row r="143" spans="1:5" ht="15.75">
      <c r="A143" s="302"/>
      <c r="B143" s="85" t="s">
        <v>272</v>
      </c>
      <c r="C143" s="240">
        <v>0.5</v>
      </c>
      <c r="D143" s="186" t="s">
        <v>632</v>
      </c>
      <c r="E143" s="76"/>
    </row>
    <row r="144" spans="1:5" ht="15.75">
      <c r="A144" s="302"/>
      <c r="B144" s="85" t="s">
        <v>273</v>
      </c>
      <c r="C144" s="240">
        <v>0.25</v>
      </c>
      <c r="D144" s="76"/>
      <c r="E144" s="76"/>
    </row>
    <row r="145" spans="1:5" ht="15.75">
      <c r="A145" s="302"/>
      <c r="B145" s="85" t="s">
        <v>121</v>
      </c>
      <c r="C145" s="240">
        <v>0</v>
      </c>
      <c r="D145" s="76"/>
      <c r="E145" s="76"/>
    </row>
    <row r="146" spans="1:5" ht="15.75">
      <c r="A146" s="302"/>
      <c r="B146" s="85" t="s">
        <v>573</v>
      </c>
      <c r="C146" s="241"/>
      <c r="D146" s="76"/>
      <c r="E146" s="76"/>
    </row>
    <row r="147" spans="1:5" ht="31.5">
      <c r="A147" s="302">
        <v>29</v>
      </c>
      <c r="B147" s="63" t="s">
        <v>274</v>
      </c>
      <c r="C147" s="262">
        <v>0.5</v>
      </c>
      <c r="D147" s="185" t="s">
        <v>632</v>
      </c>
      <c r="E147" s="76"/>
    </row>
    <row r="148" spans="1:5" ht="15.75">
      <c r="A148" s="302"/>
      <c r="B148" s="77" t="s">
        <v>275</v>
      </c>
      <c r="C148" s="240">
        <v>0.5</v>
      </c>
      <c r="D148" s="186" t="s">
        <v>632</v>
      </c>
      <c r="E148" s="76"/>
    </row>
    <row r="149" spans="1:5" ht="15.75">
      <c r="A149" s="302"/>
      <c r="B149" s="77" t="s">
        <v>276</v>
      </c>
      <c r="C149" s="240">
        <v>0.25</v>
      </c>
      <c r="D149" s="76"/>
      <c r="E149" s="76"/>
    </row>
    <row r="150" spans="1:5" ht="15.75">
      <c r="A150" s="302"/>
      <c r="B150" s="77" t="s">
        <v>11</v>
      </c>
      <c r="C150" s="240">
        <v>0</v>
      </c>
      <c r="D150" s="76"/>
      <c r="E150" s="76"/>
    </row>
    <row r="151" spans="1:5" ht="15.75">
      <c r="A151" s="302"/>
      <c r="B151" s="77" t="s">
        <v>277</v>
      </c>
      <c r="C151" s="241"/>
      <c r="D151" s="76"/>
      <c r="E151" s="76"/>
    </row>
    <row r="152" spans="1:5" ht="15.75">
      <c r="A152" s="302">
        <v>30</v>
      </c>
      <c r="B152" s="63" t="s">
        <v>278</v>
      </c>
      <c r="C152" s="262">
        <v>0.5</v>
      </c>
      <c r="D152" s="185" t="s">
        <v>632</v>
      </c>
      <c r="E152" s="76"/>
    </row>
    <row r="153" spans="1:5" ht="31.5">
      <c r="A153" s="302"/>
      <c r="B153" s="77" t="s">
        <v>279</v>
      </c>
      <c r="C153" s="240">
        <v>0.5</v>
      </c>
      <c r="D153" s="186" t="s">
        <v>632</v>
      </c>
      <c r="E153" s="76"/>
    </row>
    <row r="154" spans="1:5" ht="15.75">
      <c r="A154" s="302"/>
      <c r="B154" s="77" t="s">
        <v>280</v>
      </c>
      <c r="C154" s="240">
        <v>0.25</v>
      </c>
      <c r="D154" s="76"/>
      <c r="E154" s="76"/>
    </row>
    <row r="155" spans="1:5" ht="15.75">
      <c r="A155" s="302"/>
      <c r="B155" s="77" t="s">
        <v>3</v>
      </c>
      <c r="C155" s="240">
        <v>0</v>
      </c>
      <c r="D155" s="76"/>
      <c r="E155" s="76"/>
    </row>
    <row r="156" spans="1:5" ht="15.75">
      <c r="A156" s="49" t="s">
        <v>360</v>
      </c>
      <c r="B156" s="84" t="s">
        <v>133</v>
      </c>
      <c r="C156" s="241">
        <v>3</v>
      </c>
      <c r="D156" s="164">
        <v>3</v>
      </c>
      <c r="E156" s="73"/>
    </row>
    <row r="157" spans="1:5" ht="31.5">
      <c r="A157" s="294">
        <v>31</v>
      </c>
      <c r="B157" s="100" t="s">
        <v>382</v>
      </c>
      <c r="C157" s="262">
        <v>1</v>
      </c>
      <c r="D157" s="190">
        <v>1</v>
      </c>
      <c r="E157" s="162"/>
    </row>
    <row r="158" spans="1:5" ht="31.5">
      <c r="A158" s="295"/>
      <c r="B158" s="101" t="s">
        <v>383</v>
      </c>
      <c r="C158" s="242">
        <v>0.5</v>
      </c>
      <c r="D158" s="193">
        <v>0.5</v>
      </c>
      <c r="E158" s="162"/>
    </row>
    <row r="159" spans="1:5" ht="31.5">
      <c r="A159" s="296"/>
      <c r="B159" s="101" t="s">
        <v>384</v>
      </c>
      <c r="C159" s="242">
        <v>0.5</v>
      </c>
      <c r="D159" s="193">
        <v>0.5</v>
      </c>
      <c r="E159" s="162"/>
    </row>
    <row r="160" spans="1:5" ht="15.75">
      <c r="A160" s="294">
        <v>32</v>
      </c>
      <c r="B160" s="145" t="s">
        <v>515</v>
      </c>
      <c r="C160" s="262">
        <v>1</v>
      </c>
      <c r="D160" s="190">
        <v>1</v>
      </c>
      <c r="E160" s="162"/>
    </row>
    <row r="161" spans="1:5" ht="15.75">
      <c r="A161" s="295"/>
      <c r="B161" s="101" t="s">
        <v>516</v>
      </c>
      <c r="C161" s="240">
        <v>0.2</v>
      </c>
      <c r="D161" s="111">
        <v>0.2</v>
      </c>
      <c r="E161" s="162"/>
    </row>
    <row r="162" spans="1:5" ht="15.75">
      <c r="A162" s="295"/>
      <c r="B162" s="101" t="s">
        <v>517</v>
      </c>
      <c r="C162" s="240">
        <v>0.2</v>
      </c>
      <c r="D162" s="111">
        <v>0.2</v>
      </c>
      <c r="E162" s="162"/>
    </row>
    <row r="163" spans="1:5" ht="15.75">
      <c r="A163" s="295"/>
      <c r="B163" s="101" t="s">
        <v>518</v>
      </c>
      <c r="C163" s="240">
        <v>0.2</v>
      </c>
      <c r="D163" s="111">
        <v>0.2</v>
      </c>
      <c r="E163" s="162"/>
    </row>
    <row r="164" spans="1:5" ht="15.75">
      <c r="A164" s="295"/>
      <c r="B164" s="101" t="s">
        <v>519</v>
      </c>
      <c r="C164" s="240">
        <v>0.2</v>
      </c>
      <c r="D164" s="111">
        <v>0.2</v>
      </c>
      <c r="E164" s="162"/>
    </row>
    <row r="165" spans="1:5" ht="31.5">
      <c r="A165" s="295"/>
      <c r="B165" s="101" t="s">
        <v>520</v>
      </c>
      <c r="C165" s="240">
        <v>0.2</v>
      </c>
      <c r="D165" s="111">
        <v>0.2</v>
      </c>
      <c r="E165" s="162"/>
    </row>
    <row r="166" spans="1:5" ht="15.75">
      <c r="A166" s="294">
        <v>33</v>
      </c>
      <c r="B166" s="55" t="s">
        <v>385</v>
      </c>
      <c r="C166" s="262">
        <v>0.5</v>
      </c>
      <c r="D166" s="190">
        <v>0.5</v>
      </c>
      <c r="E166" s="162"/>
    </row>
    <row r="167" spans="1:5" ht="31.5">
      <c r="A167" s="295"/>
      <c r="B167" s="101" t="s">
        <v>386</v>
      </c>
      <c r="C167" s="240">
        <v>0.25</v>
      </c>
      <c r="D167" s="166">
        <v>0.25</v>
      </c>
      <c r="E167" s="162"/>
    </row>
    <row r="168" spans="1:5" ht="15.75">
      <c r="A168" s="296"/>
      <c r="B168" s="101" t="s">
        <v>387</v>
      </c>
      <c r="C168" s="240">
        <v>0.25</v>
      </c>
      <c r="D168" s="166">
        <v>0.25</v>
      </c>
      <c r="E168" s="162"/>
    </row>
    <row r="169" spans="1:5" ht="15.75">
      <c r="A169" s="294">
        <v>34</v>
      </c>
      <c r="B169" s="55" t="s">
        <v>388</v>
      </c>
      <c r="C169" s="262">
        <v>0.5</v>
      </c>
      <c r="D169" s="190">
        <v>0.5</v>
      </c>
      <c r="E169" s="162"/>
    </row>
    <row r="170" spans="1:5" ht="31.5">
      <c r="A170" s="295"/>
      <c r="B170" s="101" t="s">
        <v>440</v>
      </c>
      <c r="C170" s="240">
        <v>0.25</v>
      </c>
      <c r="D170" s="166">
        <v>0.25</v>
      </c>
      <c r="E170" s="162"/>
    </row>
    <row r="171" spans="1:5" ht="63">
      <c r="A171" s="295"/>
      <c r="B171" s="101" t="s">
        <v>439</v>
      </c>
      <c r="C171" s="240">
        <v>0.25</v>
      </c>
      <c r="D171" s="166">
        <v>0.25</v>
      </c>
      <c r="E171" s="162"/>
    </row>
    <row r="172" spans="1:5" ht="15.75">
      <c r="A172" s="49" t="s">
        <v>361</v>
      </c>
      <c r="B172" s="84" t="s">
        <v>456</v>
      </c>
      <c r="C172" s="241">
        <v>4</v>
      </c>
      <c r="D172" s="164">
        <v>4</v>
      </c>
      <c r="E172" s="73"/>
    </row>
    <row r="173" spans="1:5" ht="15.75">
      <c r="A173" s="126" t="s">
        <v>453</v>
      </c>
      <c r="B173" s="127" t="s">
        <v>457</v>
      </c>
      <c r="C173" s="241">
        <v>2</v>
      </c>
      <c r="D173" s="243">
        <v>2</v>
      </c>
      <c r="E173" s="127"/>
    </row>
    <row r="174" spans="1:5" ht="31.5">
      <c r="A174" s="286">
        <v>35</v>
      </c>
      <c r="B174" s="82" t="s">
        <v>397</v>
      </c>
      <c r="C174" s="262">
        <v>0.25</v>
      </c>
      <c r="D174" s="208">
        <v>0.25</v>
      </c>
      <c r="E174" s="163"/>
    </row>
    <row r="175" spans="1:5" ht="31.5">
      <c r="A175" s="286"/>
      <c r="B175" s="71" t="s">
        <v>410</v>
      </c>
      <c r="C175" s="161"/>
      <c r="D175" s="209"/>
      <c r="E175" s="163"/>
    </row>
    <row r="176" spans="1:5" ht="15.75">
      <c r="A176" s="286">
        <v>36</v>
      </c>
      <c r="B176" s="82" t="s">
        <v>574</v>
      </c>
      <c r="C176" s="262">
        <v>0.25</v>
      </c>
      <c r="D176" s="208">
        <v>0.25</v>
      </c>
      <c r="E176" s="163"/>
    </row>
    <row r="177" spans="1:5" ht="15.75">
      <c r="A177" s="286"/>
      <c r="B177" s="83" t="s">
        <v>281</v>
      </c>
      <c r="C177" s="267">
        <v>0.25</v>
      </c>
      <c r="D177" s="209"/>
      <c r="E177" s="163"/>
    </row>
    <row r="178" spans="1:5" ht="15.75">
      <c r="A178" s="286"/>
      <c r="B178" s="83" t="s">
        <v>416</v>
      </c>
      <c r="C178" s="267">
        <v>0.1</v>
      </c>
      <c r="D178" s="209"/>
      <c r="E178" s="163"/>
    </row>
    <row r="179" spans="1:5" ht="15.75">
      <c r="A179" s="286"/>
      <c r="B179" s="83" t="s">
        <v>282</v>
      </c>
      <c r="C179" s="244">
        <v>0</v>
      </c>
      <c r="D179" s="209"/>
      <c r="E179" s="163"/>
    </row>
    <row r="180" spans="1:5" ht="15.75">
      <c r="A180" s="286"/>
      <c r="B180" s="68" t="s">
        <v>283</v>
      </c>
      <c r="C180" s="245"/>
      <c r="D180" s="209"/>
      <c r="E180" s="163"/>
    </row>
    <row r="181" spans="1:5" ht="31.5">
      <c r="A181" s="286">
        <v>37</v>
      </c>
      <c r="B181" s="82" t="s">
        <v>398</v>
      </c>
      <c r="C181" s="262">
        <v>0.25</v>
      </c>
      <c r="D181" s="208">
        <v>0.25</v>
      </c>
      <c r="E181" s="163"/>
    </row>
    <row r="182" spans="1:5" ht="31.5">
      <c r="A182" s="286"/>
      <c r="B182" s="83" t="s">
        <v>396</v>
      </c>
      <c r="C182" s="267">
        <v>0.25</v>
      </c>
      <c r="D182" s="209">
        <v>0.25</v>
      </c>
      <c r="E182" s="163"/>
    </row>
    <row r="183" spans="1:5" ht="15.75">
      <c r="A183" s="286"/>
      <c r="B183" s="83" t="s">
        <v>284</v>
      </c>
      <c r="C183" s="267">
        <v>0.1</v>
      </c>
      <c r="D183" s="209"/>
      <c r="E183" s="163"/>
    </row>
    <row r="184" spans="1:5" ht="15.75">
      <c r="A184" s="286"/>
      <c r="B184" s="83" t="s">
        <v>285</v>
      </c>
      <c r="C184" s="244">
        <v>0</v>
      </c>
      <c r="D184" s="209"/>
      <c r="E184" s="163"/>
    </row>
    <row r="185" spans="1:5" ht="15.75">
      <c r="A185" s="286"/>
      <c r="B185" s="71" t="s">
        <v>286</v>
      </c>
      <c r="C185" s="245"/>
      <c r="D185" s="209"/>
      <c r="E185" s="163"/>
    </row>
    <row r="186" spans="1:5" ht="15.75">
      <c r="A186" s="286">
        <v>38</v>
      </c>
      <c r="B186" s="82" t="s">
        <v>393</v>
      </c>
      <c r="C186" s="262">
        <v>0.25</v>
      </c>
      <c r="D186" s="208">
        <v>0.25</v>
      </c>
      <c r="E186" s="163"/>
    </row>
    <row r="187" spans="1:5" ht="110.25">
      <c r="A187" s="286"/>
      <c r="B187" s="154" t="s">
        <v>411</v>
      </c>
      <c r="C187" s="161"/>
      <c r="D187" s="209"/>
      <c r="E187" s="163"/>
    </row>
    <row r="188" spans="1:5" ht="15.75">
      <c r="A188" s="286">
        <v>39</v>
      </c>
      <c r="B188" s="82" t="s">
        <v>394</v>
      </c>
      <c r="C188" s="262">
        <v>0.25</v>
      </c>
      <c r="D188" s="208">
        <v>0.25</v>
      </c>
      <c r="E188" s="163"/>
    </row>
    <row r="189" spans="1:5" ht="15.75">
      <c r="A189" s="286"/>
      <c r="B189" s="69" t="s">
        <v>287</v>
      </c>
      <c r="C189" s="267">
        <v>0.25</v>
      </c>
      <c r="D189" s="209">
        <v>0.25</v>
      </c>
      <c r="E189" s="163"/>
    </row>
    <row r="190" spans="1:5" ht="15.75">
      <c r="A190" s="286"/>
      <c r="B190" s="69" t="s">
        <v>417</v>
      </c>
      <c r="C190" s="267">
        <v>0.1</v>
      </c>
      <c r="D190" s="209"/>
      <c r="E190" s="163"/>
    </row>
    <row r="191" spans="1:5" ht="15.75">
      <c r="A191" s="286"/>
      <c r="B191" s="69" t="s">
        <v>288</v>
      </c>
      <c r="C191" s="244">
        <v>0</v>
      </c>
      <c r="D191" s="209"/>
      <c r="E191" s="163"/>
    </row>
    <row r="192" spans="1:5" ht="15.75">
      <c r="A192" s="286"/>
      <c r="B192" s="71" t="s">
        <v>289</v>
      </c>
      <c r="C192" s="245"/>
      <c r="D192" s="209"/>
      <c r="E192" s="163"/>
    </row>
    <row r="193" spans="1:5" ht="31.5">
      <c r="A193" s="286">
        <v>40</v>
      </c>
      <c r="B193" s="82" t="s">
        <v>414</v>
      </c>
      <c r="C193" s="262">
        <v>0.25</v>
      </c>
      <c r="D193" s="208">
        <v>0.25</v>
      </c>
      <c r="E193" s="163"/>
    </row>
    <row r="194" spans="1:5" ht="15.75">
      <c r="A194" s="286"/>
      <c r="B194" s="69" t="s">
        <v>290</v>
      </c>
      <c r="C194" s="267">
        <v>0.25</v>
      </c>
      <c r="D194" s="209">
        <v>0.25</v>
      </c>
      <c r="E194" s="163"/>
    </row>
    <row r="195" spans="1:5" ht="15.75">
      <c r="A195" s="286"/>
      <c r="B195" s="69" t="s">
        <v>418</v>
      </c>
      <c r="C195" s="267">
        <v>0.1</v>
      </c>
      <c r="D195" s="209"/>
      <c r="E195" s="163"/>
    </row>
    <row r="196" spans="1:5" ht="15.75">
      <c r="A196" s="286"/>
      <c r="B196" s="69" t="s">
        <v>291</v>
      </c>
      <c r="C196" s="267">
        <v>0</v>
      </c>
      <c r="D196" s="209"/>
      <c r="E196" s="163"/>
    </row>
    <row r="197" spans="1:5" ht="15.75">
      <c r="A197" s="286"/>
      <c r="B197" s="68" t="s">
        <v>292</v>
      </c>
      <c r="C197" s="265"/>
      <c r="D197" s="209"/>
      <c r="E197" s="163"/>
    </row>
    <row r="198" spans="1:5" ht="15.75">
      <c r="A198" s="286">
        <v>41</v>
      </c>
      <c r="B198" s="82" t="s">
        <v>395</v>
      </c>
      <c r="C198" s="262">
        <v>0.25</v>
      </c>
      <c r="D198" s="208">
        <v>0.25</v>
      </c>
      <c r="E198" s="163"/>
    </row>
    <row r="199" spans="1:5" ht="141.75">
      <c r="A199" s="286"/>
      <c r="B199" s="72" t="s">
        <v>412</v>
      </c>
      <c r="C199" s="161"/>
      <c r="D199" s="209"/>
      <c r="E199" s="163"/>
    </row>
    <row r="200" spans="1:5" ht="78.75">
      <c r="A200" s="286">
        <v>42</v>
      </c>
      <c r="B200" s="82" t="s">
        <v>576</v>
      </c>
      <c r="C200" s="262">
        <v>0.25</v>
      </c>
      <c r="D200" s="209">
        <v>0.25</v>
      </c>
      <c r="E200" s="163"/>
    </row>
    <row r="201" spans="1:5" ht="63">
      <c r="A201" s="286"/>
      <c r="B201" s="70" t="s">
        <v>413</v>
      </c>
      <c r="C201" s="245"/>
      <c r="D201" s="209"/>
      <c r="E201" s="163"/>
    </row>
    <row r="202" spans="1:5" ht="15.75">
      <c r="A202" s="126" t="s">
        <v>454</v>
      </c>
      <c r="B202" s="127" t="s">
        <v>458</v>
      </c>
      <c r="C202" s="241">
        <v>1</v>
      </c>
      <c r="D202" s="246">
        <v>1</v>
      </c>
      <c r="E202" s="127"/>
    </row>
    <row r="203" spans="1:5" ht="15.75">
      <c r="A203" s="286">
        <v>43</v>
      </c>
      <c r="B203" s="67" t="s">
        <v>293</v>
      </c>
      <c r="C203" s="262">
        <v>0.25</v>
      </c>
      <c r="D203" s="208">
        <v>0.25</v>
      </c>
      <c r="E203" s="163"/>
    </row>
    <row r="204" spans="1:5" ht="15.75">
      <c r="A204" s="286"/>
      <c r="B204" s="68" t="s">
        <v>401</v>
      </c>
      <c r="C204" s="268"/>
      <c r="D204" s="209"/>
      <c r="E204" s="163"/>
    </row>
    <row r="205" spans="1:5" ht="15.75">
      <c r="A205" s="286"/>
      <c r="B205" s="69" t="s">
        <v>294</v>
      </c>
      <c r="C205" s="267">
        <v>0.25</v>
      </c>
      <c r="D205" s="209"/>
      <c r="E205" s="163"/>
    </row>
    <row r="206" spans="1:5" ht="15.75">
      <c r="A206" s="286"/>
      <c r="B206" s="69" t="s">
        <v>295</v>
      </c>
      <c r="C206" s="267">
        <v>0.1</v>
      </c>
      <c r="D206" s="209"/>
      <c r="E206" s="163"/>
    </row>
    <row r="207" spans="1:5" ht="15.75">
      <c r="A207" s="286"/>
      <c r="B207" s="69" t="s">
        <v>402</v>
      </c>
      <c r="C207" s="267">
        <v>0</v>
      </c>
      <c r="D207" s="209"/>
      <c r="E207" s="163"/>
    </row>
    <row r="208" spans="1:5" ht="15.75">
      <c r="A208" s="286">
        <v>44</v>
      </c>
      <c r="B208" s="67" t="s">
        <v>296</v>
      </c>
      <c r="C208" s="262">
        <v>0.25</v>
      </c>
      <c r="D208" s="208">
        <v>0.25</v>
      </c>
      <c r="E208" s="163"/>
    </row>
    <row r="209" spans="1:5" ht="15.75">
      <c r="A209" s="286"/>
      <c r="B209" s="68" t="s">
        <v>403</v>
      </c>
      <c r="C209" s="268"/>
      <c r="D209" s="209"/>
      <c r="E209" s="163"/>
    </row>
    <row r="210" spans="1:5" ht="15.75">
      <c r="A210" s="286"/>
      <c r="B210" s="69" t="s">
        <v>294</v>
      </c>
      <c r="C210" s="267">
        <v>0.25</v>
      </c>
      <c r="D210" s="209">
        <v>0.25</v>
      </c>
      <c r="E210" s="163"/>
    </row>
    <row r="211" spans="1:5" ht="15.75">
      <c r="A211" s="286"/>
      <c r="B211" s="69" t="s">
        <v>295</v>
      </c>
      <c r="C211" s="267">
        <v>0.1</v>
      </c>
      <c r="D211" s="209"/>
      <c r="E211" s="163"/>
    </row>
    <row r="212" spans="1:5" ht="15.75">
      <c r="A212" s="286"/>
      <c r="B212" s="69" t="s">
        <v>402</v>
      </c>
      <c r="C212" s="267">
        <v>0</v>
      </c>
      <c r="D212" s="209"/>
      <c r="E212" s="163"/>
    </row>
    <row r="213" spans="1:5" ht="15.75">
      <c r="A213" s="286">
        <v>45</v>
      </c>
      <c r="B213" s="67" t="s">
        <v>297</v>
      </c>
      <c r="C213" s="262">
        <v>0.5</v>
      </c>
      <c r="D213" s="194">
        <f>D214</f>
        <v>0.5</v>
      </c>
      <c r="E213" s="163"/>
    </row>
    <row r="214" spans="1:5" ht="15.75">
      <c r="A214" s="286"/>
      <c r="B214" s="88" t="s">
        <v>298</v>
      </c>
      <c r="C214" s="267">
        <v>0.5</v>
      </c>
      <c r="D214" s="210">
        <v>0.5</v>
      </c>
      <c r="E214" s="163"/>
    </row>
    <row r="215" spans="1:5" ht="15.75">
      <c r="A215" s="286"/>
      <c r="B215" s="69" t="s">
        <v>299</v>
      </c>
      <c r="C215" s="267">
        <v>0.25</v>
      </c>
      <c r="D215" s="50"/>
      <c r="E215" s="163"/>
    </row>
    <row r="216" spans="1:5" ht="15.75">
      <c r="A216" s="286"/>
      <c r="B216" s="69" t="s">
        <v>300</v>
      </c>
      <c r="C216" s="267">
        <v>0</v>
      </c>
      <c r="D216" s="50"/>
      <c r="E216" s="163"/>
    </row>
    <row r="217" spans="1:5" ht="15.75">
      <c r="A217" s="286"/>
      <c r="B217" s="68" t="s">
        <v>301</v>
      </c>
      <c r="C217" s="268"/>
      <c r="D217" s="50"/>
      <c r="E217" s="163"/>
    </row>
    <row r="218" spans="1:5" ht="15.75">
      <c r="A218" s="126" t="s">
        <v>455</v>
      </c>
      <c r="B218" s="128" t="s">
        <v>459</v>
      </c>
      <c r="C218" s="241">
        <v>1</v>
      </c>
      <c r="D218" s="243">
        <v>1</v>
      </c>
      <c r="E218" s="127"/>
    </row>
    <row r="219" spans="1:5" ht="47.25">
      <c r="A219" s="283">
        <v>46</v>
      </c>
      <c r="B219" s="82" t="s">
        <v>577</v>
      </c>
      <c r="C219" s="262">
        <v>0.5</v>
      </c>
      <c r="D219" s="194">
        <v>0.5</v>
      </c>
      <c r="E219" s="163"/>
    </row>
    <row r="220" spans="1:5" ht="15.75">
      <c r="A220" s="284"/>
      <c r="B220" s="71" t="s">
        <v>406</v>
      </c>
      <c r="C220" s="268">
        <v>0.1</v>
      </c>
      <c r="D220" s="247">
        <v>0.1</v>
      </c>
      <c r="E220" s="163"/>
    </row>
    <row r="221" spans="1:5" ht="31.5">
      <c r="A221" s="284"/>
      <c r="B221" s="71" t="s">
        <v>405</v>
      </c>
      <c r="C221" s="268">
        <v>0.1</v>
      </c>
      <c r="D221" s="247">
        <v>0.1</v>
      </c>
      <c r="E221" s="163"/>
    </row>
    <row r="222" spans="1:5" ht="15.75">
      <c r="A222" s="284"/>
      <c r="B222" s="71" t="s">
        <v>407</v>
      </c>
      <c r="C222" s="268">
        <v>0.1</v>
      </c>
      <c r="D222" s="247">
        <v>0.1</v>
      </c>
      <c r="E222" s="163"/>
    </row>
    <row r="223" spans="1:5" ht="15.75">
      <c r="A223" s="284"/>
      <c r="B223" s="71" t="s">
        <v>408</v>
      </c>
      <c r="C223" s="268">
        <v>0.1</v>
      </c>
      <c r="D223" s="247">
        <v>0.1</v>
      </c>
      <c r="E223" s="163"/>
    </row>
    <row r="224" spans="1:5" ht="15.75">
      <c r="A224" s="285"/>
      <c r="B224" s="71" t="s">
        <v>409</v>
      </c>
      <c r="C224" s="268">
        <v>0.1</v>
      </c>
      <c r="D224" s="247">
        <v>0.1</v>
      </c>
      <c r="E224" s="163"/>
    </row>
    <row r="225" spans="1:5" ht="15.75">
      <c r="A225" s="286">
        <v>47</v>
      </c>
      <c r="B225" s="82" t="s">
        <v>302</v>
      </c>
      <c r="C225" s="262">
        <v>0.5</v>
      </c>
      <c r="D225" s="211">
        <f>D226+D230</f>
        <v>0.5</v>
      </c>
      <c r="E225" s="163"/>
    </row>
    <row r="226" spans="1:5" ht="31.5">
      <c r="A226" s="286"/>
      <c r="B226" s="71" t="s">
        <v>303</v>
      </c>
      <c r="C226" s="242">
        <v>0.25</v>
      </c>
      <c r="D226" s="208">
        <v>0.25</v>
      </c>
      <c r="E226" s="163"/>
    </row>
    <row r="227" spans="1:5" ht="15.75">
      <c r="A227" s="286"/>
      <c r="B227" s="71" t="s">
        <v>304</v>
      </c>
      <c r="C227" s="267">
        <v>0.25</v>
      </c>
      <c r="D227" s="209">
        <v>0.25</v>
      </c>
      <c r="E227" s="163"/>
    </row>
    <row r="228" spans="1:5" ht="15.75">
      <c r="A228" s="286"/>
      <c r="B228" s="71" t="s">
        <v>305</v>
      </c>
      <c r="C228" s="267">
        <v>0.1</v>
      </c>
      <c r="D228" s="209"/>
      <c r="E228" s="163"/>
    </row>
    <row r="229" spans="1:5" ht="15.75">
      <c r="A229" s="286"/>
      <c r="B229" s="71" t="s">
        <v>404</v>
      </c>
      <c r="C229" s="267">
        <v>0</v>
      </c>
      <c r="D229" s="209"/>
      <c r="E229" s="163"/>
    </row>
    <row r="230" spans="1:5" ht="31.5">
      <c r="A230" s="286"/>
      <c r="B230" s="71" t="s">
        <v>306</v>
      </c>
      <c r="C230" s="265">
        <v>0.25</v>
      </c>
      <c r="D230" s="208">
        <v>0.25</v>
      </c>
      <c r="E230" s="163"/>
    </row>
    <row r="231" spans="1:5" ht="15.75">
      <c r="A231" s="286"/>
      <c r="B231" s="71" t="s">
        <v>304</v>
      </c>
      <c r="C231" s="267">
        <v>0.25</v>
      </c>
      <c r="D231" s="209">
        <v>0.25</v>
      </c>
      <c r="E231" s="163"/>
    </row>
    <row r="232" spans="1:5" ht="15.75">
      <c r="A232" s="286"/>
      <c r="B232" s="71" t="s">
        <v>305</v>
      </c>
      <c r="C232" s="267">
        <v>0.1</v>
      </c>
      <c r="D232" s="209"/>
      <c r="E232" s="163"/>
    </row>
    <row r="233" spans="1:5" ht="15.75">
      <c r="A233" s="286"/>
      <c r="B233" s="71" t="s">
        <v>404</v>
      </c>
      <c r="C233" s="244">
        <v>0</v>
      </c>
      <c r="D233" s="209"/>
      <c r="E233" s="163"/>
    </row>
    <row r="234" spans="1:5" ht="15.75">
      <c r="A234" s="286"/>
      <c r="B234" s="71" t="s">
        <v>307</v>
      </c>
      <c r="C234" s="242"/>
      <c r="D234" s="209"/>
      <c r="E234" s="163"/>
    </row>
    <row r="235" spans="1:5" ht="15.75">
      <c r="A235" s="49" t="s">
        <v>362</v>
      </c>
      <c r="B235" s="84" t="s">
        <v>460</v>
      </c>
      <c r="C235" s="264">
        <v>3</v>
      </c>
      <c r="D235" s="164">
        <v>3</v>
      </c>
      <c r="E235" s="73"/>
    </row>
    <row r="236" spans="1:5" ht="15.75">
      <c r="A236" s="283">
        <v>48</v>
      </c>
      <c r="B236" s="67" t="s">
        <v>461</v>
      </c>
      <c r="C236" s="262">
        <v>1</v>
      </c>
      <c r="D236" s="189">
        <v>1</v>
      </c>
      <c r="E236" s="163"/>
    </row>
    <row r="237" spans="1:5" ht="15.75">
      <c r="A237" s="284"/>
      <c r="B237" s="68" t="s">
        <v>521</v>
      </c>
      <c r="C237" s="268">
        <v>0.25</v>
      </c>
      <c r="D237" s="248">
        <v>0.25</v>
      </c>
      <c r="E237" s="163"/>
    </row>
    <row r="238" spans="1:5" ht="15.75">
      <c r="A238" s="284"/>
      <c r="B238" s="68" t="s">
        <v>522</v>
      </c>
      <c r="C238" s="268">
        <v>0.25</v>
      </c>
      <c r="D238" s="248">
        <v>0.25</v>
      </c>
      <c r="E238" s="163"/>
    </row>
    <row r="239" spans="1:5" ht="15.75">
      <c r="A239" s="284"/>
      <c r="B239" s="68" t="s">
        <v>523</v>
      </c>
      <c r="C239" s="268">
        <v>0.25</v>
      </c>
      <c r="D239" s="248">
        <v>0.25</v>
      </c>
      <c r="E239" s="163"/>
    </row>
    <row r="240" spans="1:5" ht="15.75">
      <c r="A240" s="284"/>
      <c r="B240" s="68" t="s">
        <v>524</v>
      </c>
      <c r="C240" s="268">
        <v>0.25</v>
      </c>
      <c r="D240" s="248">
        <v>0.25</v>
      </c>
      <c r="E240" s="163"/>
    </row>
    <row r="241" spans="1:5" ht="15.75">
      <c r="A241" s="283">
        <v>49</v>
      </c>
      <c r="B241" s="51" t="s">
        <v>525</v>
      </c>
      <c r="C241" s="262">
        <v>1</v>
      </c>
      <c r="D241" s="189">
        <v>1</v>
      </c>
      <c r="E241" s="163"/>
    </row>
    <row r="242" spans="1:5" ht="15.75">
      <c r="A242" s="284"/>
      <c r="B242" s="68" t="s">
        <v>526</v>
      </c>
      <c r="C242" s="268">
        <v>0.25</v>
      </c>
      <c r="D242" s="248">
        <v>0.25</v>
      </c>
      <c r="E242" s="163"/>
    </row>
    <row r="243" spans="1:5" ht="15.75">
      <c r="A243" s="284"/>
      <c r="B243" s="68" t="s">
        <v>527</v>
      </c>
      <c r="C243" s="268">
        <v>0.25</v>
      </c>
      <c r="D243" s="248">
        <v>0.25</v>
      </c>
      <c r="E243" s="163"/>
    </row>
    <row r="244" spans="1:5" ht="15.75">
      <c r="A244" s="284"/>
      <c r="B244" s="68" t="s">
        <v>528</v>
      </c>
      <c r="C244" s="268">
        <v>0.25</v>
      </c>
      <c r="D244" s="248">
        <v>0.25</v>
      </c>
      <c r="E244" s="163"/>
    </row>
    <row r="245" spans="1:5" ht="15.75">
      <c r="A245" s="284"/>
      <c r="B245" s="68" t="s">
        <v>529</v>
      </c>
      <c r="C245" s="268">
        <v>0.25</v>
      </c>
      <c r="D245" s="248">
        <v>0.25</v>
      </c>
      <c r="E245" s="163"/>
    </row>
    <row r="246" spans="1:5" ht="15.75">
      <c r="A246" s="286">
        <v>50</v>
      </c>
      <c r="B246" s="62" t="s">
        <v>530</v>
      </c>
      <c r="C246" s="262">
        <v>1</v>
      </c>
      <c r="D246" s="189">
        <v>1</v>
      </c>
      <c r="E246" s="163"/>
    </row>
    <row r="247" spans="1:5" ht="15.75">
      <c r="A247" s="286"/>
      <c r="B247" s="61" t="s">
        <v>422</v>
      </c>
      <c r="C247" s="268">
        <v>0.2</v>
      </c>
      <c r="D247" s="248">
        <v>0.2</v>
      </c>
      <c r="E247" s="163"/>
    </row>
    <row r="248" spans="1:5" ht="15.75">
      <c r="A248" s="286"/>
      <c r="B248" s="61" t="s">
        <v>399</v>
      </c>
      <c r="C248" s="268">
        <v>0.2</v>
      </c>
      <c r="D248" s="248">
        <v>0.2</v>
      </c>
      <c r="E248" s="163"/>
    </row>
    <row r="249" spans="1:5" ht="15.75">
      <c r="A249" s="286"/>
      <c r="B249" s="61" t="s">
        <v>531</v>
      </c>
      <c r="C249" s="268">
        <v>0.2</v>
      </c>
      <c r="D249" s="248">
        <v>0.2</v>
      </c>
      <c r="E249" s="163"/>
    </row>
    <row r="250" spans="1:5" ht="15.75">
      <c r="A250" s="286"/>
      <c r="B250" s="61" t="s">
        <v>532</v>
      </c>
      <c r="C250" s="268">
        <v>0.2</v>
      </c>
      <c r="D250" s="248">
        <v>0.2</v>
      </c>
      <c r="E250" s="163"/>
    </row>
    <row r="251" spans="1:5" ht="15.75">
      <c r="A251" s="286"/>
      <c r="B251" s="61" t="s">
        <v>533</v>
      </c>
      <c r="C251" s="268">
        <v>0.2</v>
      </c>
      <c r="D251" s="248">
        <v>0.2</v>
      </c>
      <c r="E251" s="163"/>
    </row>
    <row r="252" spans="1:5" ht="15.75">
      <c r="A252" s="49" t="s">
        <v>462</v>
      </c>
      <c r="B252" s="84" t="s">
        <v>534</v>
      </c>
      <c r="C252" s="264">
        <v>3</v>
      </c>
      <c r="D252" s="187" t="s">
        <v>634</v>
      </c>
      <c r="E252" s="73"/>
    </row>
    <row r="253" spans="1:5" ht="15.75">
      <c r="A253" s="283">
        <v>51</v>
      </c>
      <c r="B253" s="62" t="s">
        <v>535</v>
      </c>
      <c r="C253" s="262">
        <v>0.8</v>
      </c>
      <c r="D253" s="188" t="s">
        <v>635</v>
      </c>
      <c r="E253" s="163"/>
    </row>
    <row r="254" spans="1:5" ht="15.75">
      <c r="A254" s="284"/>
      <c r="B254" s="68" t="s">
        <v>536</v>
      </c>
      <c r="C254" s="268">
        <v>0.2</v>
      </c>
      <c r="D254" s="247">
        <v>0.2</v>
      </c>
      <c r="E254" s="163"/>
    </row>
    <row r="255" spans="1:5" ht="15.75">
      <c r="A255" s="284"/>
      <c r="B255" s="68" t="s">
        <v>537</v>
      </c>
      <c r="C255" s="268">
        <v>0.4</v>
      </c>
      <c r="D255" s="247">
        <v>0.4</v>
      </c>
      <c r="E255" s="163"/>
    </row>
    <row r="256" spans="1:5" ht="15.75">
      <c r="A256" s="284"/>
      <c r="B256" s="68" t="s">
        <v>538</v>
      </c>
      <c r="C256" s="267">
        <v>0.2</v>
      </c>
      <c r="D256" s="249" t="s">
        <v>636</v>
      </c>
      <c r="E256" s="163"/>
    </row>
    <row r="257" spans="1:5" ht="15.75">
      <c r="A257" s="284"/>
      <c r="B257" s="68" t="s">
        <v>539</v>
      </c>
      <c r="C257" s="267">
        <v>0.2</v>
      </c>
      <c r="D257" s="249" t="s">
        <v>636</v>
      </c>
      <c r="E257" s="163"/>
    </row>
    <row r="258" spans="1:5" ht="15.75">
      <c r="A258" s="285"/>
      <c r="B258" s="68" t="s">
        <v>540</v>
      </c>
      <c r="C258" s="268">
        <v>0.2</v>
      </c>
      <c r="D258" s="247">
        <v>0.2</v>
      </c>
      <c r="E258" s="163"/>
    </row>
    <row r="259" spans="1:5" ht="15.75">
      <c r="A259" s="283">
        <v>52</v>
      </c>
      <c r="B259" s="68" t="s">
        <v>541</v>
      </c>
      <c r="C259" s="262">
        <v>0.6</v>
      </c>
      <c r="D259" s="250">
        <v>0.6</v>
      </c>
      <c r="E259" s="163"/>
    </row>
    <row r="260" spans="1:5" ht="15.75">
      <c r="A260" s="284"/>
      <c r="B260" s="68" t="s">
        <v>542</v>
      </c>
      <c r="C260" s="268">
        <v>0.2</v>
      </c>
      <c r="D260" s="247">
        <v>0.2</v>
      </c>
      <c r="E260" s="163"/>
    </row>
    <row r="261" spans="1:5" ht="15.75">
      <c r="A261" s="284"/>
      <c r="B261" s="68" t="s">
        <v>543</v>
      </c>
      <c r="C261" s="268">
        <v>0.2</v>
      </c>
      <c r="D261" s="247">
        <v>0.2</v>
      </c>
      <c r="E261" s="163"/>
    </row>
    <row r="262" spans="1:5" ht="15.75">
      <c r="A262" s="285"/>
      <c r="B262" s="68" t="s">
        <v>544</v>
      </c>
      <c r="C262" s="268">
        <v>0.2</v>
      </c>
      <c r="D262" s="247">
        <v>0.2</v>
      </c>
      <c r="E262" s="163"/>
    </row>
    <row r="263" spans="1:5" ht="15.75">
      <c r="A263" s="283">
        <v>53</v>
      </c>
      <c r="B263" s="67" t="s">
        <v>545</v>
      </c>
      <c r="C263" s="262">
        <v>0.8</v>
      </c>
      <c r="D263" s="250">
        <v>0.8</v>
      </c>
      <c r="E263" s="163"/>
    </row>
    <row r="264" spans="1:5" ht="15.75">
      <c r="A264" s="284"/>
      <c r="B264" s="68" t="s">
        <v>546</v>
      </c>
      <c r="C264" s="268">
        <v>0.2</v>
      </c>
      <c r="D264" s="247">
        <v>0.2</v>
      </c>
      <c r="E264" s="163"/>
    </row>
    <row r="265" spans="1:5" ht="15.75">
      <c r="A265" s="284"/>
      <c r="B265" s="68" t="s">
        <v>547</v>
      </c>
      <c r="C265" s="268">
        <v>0.2</v>
      </c>
      <c r="D265" s="247">
        <v>0.2</v>
      </c>
      <c r="E265" s="163"/>
    </row>
    <row r="266" spans="1:5" ht="15.75">
      <c r="A266" s="284"/>
      <c r="B266" s="68" t="s">
        <v>548</v>
      </c>
      <c r="C266" s="268">
        <v>0.2</v>
      </c>
      <c r="D266" s="247">
        <v>0.2</v>
      </c>
      <c r="E266" s="163"/>
    </row>
    <row r="267" spans="1:5" ht="15.75">
      <c r="A267" s="284"/>
      <c r="B267" s="68" t="s">
        <v>549</v>
      </c>
      <c r="C267" s="268">
        <v>0.2</v>
      </c>
      <c r="D267" s="247">
        <v>0.2</v>
      </c>
      <c r="E267" s="163"/>
    </row>
    <row r="268" spans="1:5" ht="15.75">
      <c r="A268" s="283">
        <v>54</v>
      </c>
      <c r="B268" s="67" t="s">
        <v>550</v>
      </c>
      <c r="C268" s="262">
        <v>0.8</v>
      </c>
      <c r="D268" s="250">
        <v>0.8</v>
      </c>
      <c r="E268" s="163"/>
    </row>
    <row r="269" spans="1:5" ht="15.75">
      <c r="A269" s="284"/>
      <c r="B269" s="68" t="s">
        <v>551</v>
      </c>
      <c r="C269" s="268">
        <v>0.2</v>
      </c>
      <c r="D269" s="247">
        <v>0.2</v>
      </c>
      <c r="E269" s="163"/>
    </row>
    <row r="270" spans="1:5" ht="15.75">
      <c r="A270" s="284"/>
      <c r="B270" s="68" t="s">
        <v>552</v>
      </c>
      <c r="C270" s="268">
        <v>0.2</v>
      </c>
      <c r="D270" s="247">
        <v>0.2</v>
      </c>
      <c r="E270" s="163"/>
    </row>
    <row r="271" spans="1:5" ht="15.75">
      <c r="A271" s="284"/>
      <c r="B271" s="68" t="s">
        <v>553</v>
      </c>
      <c r="C271" s="268">
        <v>0.2</v>
      </c>
      <c r="D271" s="247">
        <v>0.2</v>
      </c>
      <c r="E271" s="163"/>
    </row>
    <row r="272" spans="1:5" ht="15.75">
      <c r="A272" s="285"/>
      <c r="B272" s="68" t="s">
        <v>554</v>
      </c>
      <c r="C272" s="268">
        <v>0.2</v>
      </c>
      <c r="D272" s="247">
        <v>0.2</v>
      </c>
      <c r="E272" s="163"/>
    </row>
    <row r="273" spans="1:5" ht="15.75">
      <c r="A273" s="49" t="s">
        <v>464</v>
      </c>
      <c r="B273" s="84" t="s">
        <v>463</v>
      </c>
      <c r="C273" s="264">
        <f>C274+C278+C281</f>
        <v>2</v>
      </c>
      <c r="D273" s="251" t="s">
        <v>637</v>
      </c>
      <c r="E273" s="73"/>
    </row>
    <row r="274" spans="1:5" ht="15.75">
      <c r="A274" s="283">
        <v>55</v>
      </c>
      <c r="B274" s="67" t="s">
        <v>555</v>
      </c>
      <c r="C274" s="262">
        <v>1</v>
      </c>
      <c r="D274" s="250">
        <v>1</v>
      </c>
      <c r="E274" s="163"/>
    </row>
    <row r="275" spans="1:5" ht="15.75">
      <c r="A275" s="284"/>
      <c r="B275" s="68" t="s">
        <v>556</v>
      </c>
      <c r="C275" s="268">
        <v>0.4</v>
      </c>
      <c r="D275" s="247">
        <v>0.4</v>
      </c>
      <c r="E275" s="163"/>
    </row>
    <row r="276" spans="1:5" ht="15.75">
      <c r="A276" s="284"/>
      <c r="B276" s="68" t="s">
        <v>557</v>
      </c>
      <c r="C276" s="268">
        <v>0.3</v>
      </c>
      <c r="D276" s="247">
        <v>0.3</v>
      </c>
      <c r="E276" s="163"/>
    </row>
    <row r="277" spans="1:5" ht="15.75">
      <c r="A277" s="285"/>
      <c r="B277" s="68" t="s">
        <v>558</v>
      </c>
      <c r="C277" s="268">
        <v>0.3</v>
      </c>
      <c r="D277" s="247">
        <v>0.3</v>
      </c>
      <c r="E277" s="163"/>
    </row>
    <row r="278" spans="1:5" ht="15.75">
      <c r="A278" s="283">
        <v>56</v>
      </c>
      <c r="B278" s="68" t="s">
        <v>559</v>
      </c>
      <c r="C278" s="262">
        <v>0.5</v>
      </c>
      <c r="D278" s="250">
        <v>0.5</v>
      </c>
      <c r="E278" s="163"/>
    </row>
    <row r="279" spans="1:5" ht="31.5">
      <c r="A279" s="284"/>
      <c r="B279" s="68" t="s">
        <v>571</v>
      </c>
      <c r="C279" s="268">
        <v>0.5</v>
      </c>
      <c r="D279" s="247">
        <v>0.5</v>
      </c>
      <c r="E279" s="163"/>
    </row>
    <row r="280" spans="1:5" ht="15.75">
      <c r="A280" s="285"/>
      <c r="B280" s="68" t="s">
        <v>14</v>
      </c>
      <c r="C280" s="268">
        <v>0</v>
      </c>
      <c r="D280" s="247">
        <v>0</v>
      </c>
      <c r="E280" s="163"/>
    </row>
    <row r="281" spans="1:5" ht="15.75">
      <c r="A281" s="283">
        <v>57</v>
      </c>
      <c r="B281" s="67" t="s">
        <v>572</v>
      </c>
      <c r="C281" s="262">
        <v>0.5</v>
      </c>
      <c r="D281" s="252" t="s">
        <v>638</v>
      </c>
      <c r="E281" s="163"/>
    </row>
    <row r="282" spans="1:5" ht="15.75">
      <c r="A282" s="284"/>
      <c r="B282" s="68" t="s">
        <v>560</v>
      </c>
      <c r="C282" s="268">
        <v>0.25</v>
      </c>
      <c r="D282" s="253" t="s">
        <v>636</v>
      </c>
      <c r="E282" s="163"/>
    </row>
    <row r="283" spans="1:5" ht="15.75">
      <c r="A283" s="285"/>
      <c r="B283" s="67" t="s">
        <v>575</v>
      </c>
      <c r="C283" s="268">
        <v>0.25</v>
      </c>
      <c r="D283" s="253" t="s">
        <v>636</v>
      </c>
      <c r="E283" s="163"/>
    </row>
    <row r="284" spans="1:5" ht="15.75">
      <c r="A284" s="49" t="s">
        <v>465</v>
      </c>
      <c r="B284" s="84" t="s">
        <v>466</v>
      </c>
      <c r="C284" s="264">
        <f>C285+C290+C298+C302+C306+C310+C314+C318+C322+C326+C332</f>
        <v>6</v>
      </c>
      <c r="D284" s="246">
        <f>D285+D290+D298+D302+D306+D310+D314+D318+D322+D326+D332</f>
        <v>6</v>
      </c>
      <c r="E284" s="73"/>
    </row>
    <row r="285" spans="1:5" ht="15.75">
      <c r="A285" s="280">
        <v>58</v>
      </c>
      <c r="B285" s="141" t="s">
        <v>481</v>
      </c>
      <c r="C285" s="262">
        <v>0.4</v>
      </c>
      <c r="D285" s="189">
        <v>0.4</v>
      </c>
      <c r="E285" s="165"/>
    </row>
    <row r="286" spans="1:5" ht="15.75">
      <c r="A286" s="281"/>
      <c r="B286" s="155" t="s">
        <v>482</v>
      </c>
      <c r="C286" s="269">
        <v>0.1</v>
      </c>
      <c r="D286" s="254">
        <v>0.1</v>
      </c>
      <c r="E286" s="165"/>
    </row>
    <row r="287" spans="1:5" ht="15.75">
      <c r="A287" s="281"/>
      <c r="B287" s="155" t="s">
        <v>311</v>
      </c>
      <c r="C287" s="269">
        <v>0.1</v>
      </c>
      <c r="D287" s="254">
        <v>0.1</v>
      </c>
      <c r="E287" s="165"/>
    </row>
    <row r="288" spans="1:5" ht="15.75">
      <c r="A288" s="281"/>
      <c r="B288" s="155" t="s">
        <v>483</v>
      </c>
      <c r="C288" s="269">
        <v>0.1</v>
      </c>
      <c r="D288" s="254">
        <v>0.1</v>
      </c>
      <c r="E288" s="165"/>
    </row>
    <row r="289" spans="1:5" ht="15.75">
      <c r="A289" s="288"/>
      <c r="B289" s="155" t="s">
        <v>310</v>
      </c>
      <c r="C289" s="269">
        <v>0.1</v>
      </c>
      <c r="D289" s="254">
        <v>0.1</v>
      </c>
      <c r="E289" s="165"/>
    </row>
    <row r="290" spans="1:5" ht="15.75">
      <c r="A290" s="280">
        <v>59</v>
      </c>
      <c r="B290" s="141" t="s">
        <v>364</v>
      </c>
      <c r="C290" s="262">
        <v>0.6</v>
      </c>
      <c r="D290" s="189">
        <v>0.6</v>
      </c>
      <c r="E290" s="165"/>
    </row>
    <row r="291" spans="1:5" ht="15.75">
      <c r="A291" s="281"/>
      <c r="B291" s="155" t="s">
        <v>484</v>
      </c>
      <c r="C291" s="269">
        <v>0.1</v>
      </c>
      <c r="D291" s="254">
        <v>0.1</v>
      </c>
      <c r="E291" s="165"/>
    </row>
    <row r="292" spans="1:5" ht="15.75">
      <c r="A292" s="281"/>
      <c r="B292" s="155" t="s">
        <v>485</v>
      </c>
      <c r="C292" s="269">
        <v>0.1</v>
      </c>
      <c r="D292" s="254">
        <v>0.1</v>
      </c>
      <c r="E292" s="165"/>
    </row>
    <row r="293" spans="1:5" ht="15.75">
      <c r="A293" s="281"/>
      <c r="B293" s="155" t="s">
        <v>486</v>
      </c>
      <c r="C293" s="269">
        <v>0.1</v>
      </c>
      <c r="D293" s="254">
        <v>0.1</v>
      </c>
      <c r="E293" s="165"/>
    </row>
    <row r="294" spans="1:5" ht="15.75">
      <c r="A294" s="281"/>
      <c r="B294" s="155" t="s">
        <v>487</v>
      </c>
      <c r="C294" s="269">
        <v>0.1</v>
      </c>
      <c r="D294" s="254">
        <v>0.1</v>
      </c>
      <c r="E294" s="165"/>
    </row>
    <row r="295" spans="1:5" ht="15.75">
      <c r="A295" s="281"/>
      <c r="B295" s="155" t="s">
        <v>488</v>
      </c>
      <c r="C295" s="269">
        <v>0.1</v>
      </c>
      <c r="D295" s="254">
        <v>0.1</v>
      </c>
      <c r="E295" s="165"/>
    </row>
    <row r="296" spans="1:5" ht="15.75">
      <c r="A296" s="281"/>
      <c r="B296" s="155" t="s">
        <v>489</v>
      </c>
      <c r="C296" s="269">
        <v>0.1</v>
      </c>
      <c r="D296" s="254">
        <v>0.1</v>
      </c>
      <c r="E296" s="165"/>
    </row>
    <row r="297" spans="1:5" ht="15.75">
      <c r="A297" s="288"/>
      <c r="B297" s="143" t="s">
        <v>490</v>
      </c>
      <c r="C297" s="269"/>
      <c r="D297" s="255"/>
      <c r="E297" s="165"/>
    </row>
    <row r="298" spans="1:5" ht="15.75">
      <c r="A298" s="280">
        <v>60</v>
      </c>
      <c r="B298" s="141" t="s">
        <v>491</v>
      </c>
      <c r="C298" s="262">
        <v>0.5</v>
      </c>
      <c r="D298" s="189">
        <v>0.5</v>
      </c>
      <c r="E298" s="165"/>
    </row>
    <row r="299" spans="1:5" ht="15.75">
      <c r="A299" s="281"/>
      <c r="B299" s="155" t="s">
        <v>492</v>
      </c>
      <c r="C299" s="270">
        <v>0.5</v>
      </c>
      <c r="D299" s="254">
        <v>0.5</v>
      </c>
      <c r="E299" s="165"/>
    </row>
    <row r="300" spans="1:5" ht="15.75">
      <c r="A300" s="281"/>
      <c r="B300" s="155" t="s">
        <v>493</v>
      </c>
      <c r="C300" s="270">
        <v>0.25</v>
      </c>
      <c r="D300" s="254"/>
      <c r="E300" s="165"/>
    </row>
    <row r="301" spans="1:5" ht="15.75">
      <c r="A301" s="288"/>
      <c r="B301" s="155" t="s">
        <v>494</v>
      </c>
      <c r="C301" s="269">
        <v>0</v>
      </c>
      <c r="D301" s="255">
        <v>0</v>
      </c>
      <c r="E301" s="165"/>
    </row>
    <row r="302" spans="1:5" ht="31.5">
      <c r="A302" s="280">
        <v>61</v>
      </c>
      <c r="B302" s="141" t="s">
        <v>495</v>
      </c>
      <c r="C302" s="262">
        <v>0.5</v>
      </c>
      <c r="D302" s="189">
        <v>0.5</v>
      </c>
      <c r="E302" s="165"/>
    </row>
    <row r="303" spans="1:5" ht="15.75">
      <c r="A303" s="281"/>
      <c r="B303" s="155" t="s">
        <v>496</v>
      </c>
      <c r="C303" s="270">
        <v>0.5</v>
      </c>
      <c r="D303" s="254">
        <v>0.5</v>
      </c>
      <c r="E303" s="165"/>
    </row>
    <row r="304" spans="1:5" ht="15.75">
      <c r="A304" s="281"/>
      <c r="B304" s="155" t="s">
        <v>497</v>
      </c>
      <c r="C304" s="270">
        <v>0.25</v>
      </c>
      <c r="D304" s="256"/>
      <c r="E304" s="165"/>
    </row>
    <row r="305" spans="1:5" ht="15.75">
      <c r="A305" s="281"/>
      <c r="B305" s="155" t="s">
        <v>498</v>
      </c>
      <c r="C305" s="270">
        <v>0</v>
      </c>
      <c r="D305" s="256">
        <v>0</v>
      </c>
      <c r="E305" s="165"/>
    </row>
    <row r="306" spans="1:5" ht="15.75">
      <c r="A306" s="280">
        <v>62</v>
      </c>
      <c r="B306" s="141" t="s">
        <v>499</v>
      </c>
      <c r="C306" s="262">
        <v>0.5</v>
      </c>
      <c r="D306" s="189">
        <v>0.5</v>
      </c>
      <c r="E306" s="165"/>
    </row>
    <row r="307" spans="1:5" ht="15.75">
      <c r="A307" s="281"/>
      <c r="B307" s="155" t="s">
        <v>500</v>
      </c>
      <c r="C307" s="270">
        <v>0.5</v>
      </c>
      <c r="D307" s="254">
        <v>0.5</v>
      </c>
      <c r="E307" s="165"/>
    </row>
    <row r="308" spans="1:5" ht="15.75">
      <c r="A308" s="281"/>
      <c r="B308" s="155" t="s">
        <v>605</v>
      </c>
      <c r="C308" s="270">
        <v>0.25</v>
      </c>
      <c r="D308" s="256"/>
      <c r="E308" s="165"/>
    </row>
    <row r="309" spans="1:5" ht="15.75">
      <c r="A309" s="281"/>
      <c r="B309" s="155" t="s">
        <v>501</v>
      </c>
      <c r="C309" s="269">
        <v>0</v>
      </c>
      <c r="D309" s="255">
        <v>0</v>
      </c>
      <c r="E309" s="165"/>
    </row>
    <row r="310" spans="1:5" ht="15.75">
      <c r="A310" s="280">
        <v>63</v>
      </c>
      <c r="B310" s="141" t="s">
        <v>502</v>
      </c>
      <c r="C310" s="262">
        <v>0.5</v>
      </c>
      <c r="D310" s="189">
        <v>0.5</v>
      </c>
      <c r="E310" s="165"/>
    </row>
    <row r="311" spans="1:5" ht="15.75">
      <c r="A311" s="281"/>
      <c r="B311" s="142" t="s">
        <v>312</v>
      </c>
      <c r="C311" s="270">
        <v>0.5</v>
      </c>
      <c r="D311" s="254">
        <v>0.5</v>
      </c>
      <c r="E311" s="165"/>
    </row>
    <row r="312" spans="1:5" ht="15.75">
      <c r="A312" s="281"/>
      <c r="B312" s="142" t="s">
        <v>503</v>
      </c>
      <c r="C312" s="270">
        <v>0.25</v>
      </c>
      <c r="D312" s="256"/>
      <c r="E312" s="165"/>
    </row>
    <row r="313" spans="1:5" ht="15.75">
      <c r="A313" s="281"/>
      <c r="B313" s="142" t="s">
        <v>309</v>
      </c>
      <c r="C313" s="270">
        <v>0</v>
      </c>
      <c r="D313" s="256">
        <v>0</v>
      </c>
      <c r="E313" s="165"/>
    </row>
    <row r="314" spans="1:5" ht="15.75">
      <c r="A314" s="287">
        <v>64</v>
      </c>
      <c r="B314" s="141" t="s">
        <v>513</v>
      </c>
      <c r="C314" s="262">
        <v>0.5</v>
      </c>
      <c r="D314" s="189">
        <v>0.5</v>
      </c>
      <c r="E314" s="165"/>
    </row>
    <row r="315" spans="1:5" ht="15.75">
      <c r="A315" s="287"/>
      <c r="B315" s="142" t="s">
        <v>312</v>
      </c>
      <c r="C315" s="270">
        <v>0.5</v>
      </c>
      <c r="D315" s="254">
        <v>0.5</v>
      </c>
      <c r="E315" s="165"/>
    </row>
    <row r="316" spans="1:5" ht="15.75">
      <c r="A316" s="287"/>
      <c r="B316" s="142" t="s">
        <v>503</v>
      </c>
      <c r="C316" s="270">
        <v>0.25</v>
      </c>
      <c r="D316" s="256"/>
      <c r="E316" s="165"/>
    </row>
    <row r="317" spans="1:5" ht="15.75">
      <c r="A317" s="287"/>
      <c r="B317" s="142" t="s">
        <v>309</v>
      </c>
      <c r="C317" s="270">
        <v>0</v>
      </c>
      <c r="D317" s="256">
        <v>0</v>
      </c>
      <c r="E317" s="165"/>
    </row>
    <row r="318" spans="1:5" ht="15.75">
      <c r="A318" s="287">
        <v>65</v>
      </c>
      <c r="B318" s="141" t="s">
        <v>504</v>
      </c>
      <c r="C318" s="262">
        <v>0.5</v>
      </c>
      <c r="D318" s="189">
        <v>0.5</v>
      </c>
      <c r="E318" s="165"/>
    </row>
    <row r="319" spans="1:5" ht="15.75">
      <c r="A319" s="287"/>
      <c r="B319" s="142" t="s">
        <v>312</v>
      </c>
      <c r="C319" s="270">
        <v>0.5</v>
      </c>
      <c r="D319" s="254">
        <v>0.5</v>
      </c>
      <c r="E319" s="165"/>
    </row>
    <row r="320" spans="1:5" ht="15.75">
      <c r="A320" s="287"/>
      <c r="B320" s="142" t="s">
        <v>503</v>
      </c>
      <c r="C320" s="270">
        <v>0.25</v>
      </c>
      <c r="D320" s="256"/>
      <c r="E320" s="165"/>
    </row>
    <row r="321" spans="1:5" ht="15.75">
      <c r="A321" s="287"/>
      <c r="B321" s="142" t="s">
        <v>309</v>
      </c>
      <c r="C321" s="270">
        <v>0</v>
      </c>
      <c r="D321" s="256">
        <v>0</v>
      </c>
      <c r="E321" s="165"/>
    </row>
    <row r="322" spans="1:5" ht="15.75">
      <c r="A322" s="280">
        <v>66</v>
      </c>
      <c r="B322" s="143" t="s">
        <v>514</v>
      </c>
      <c r="C322" s="262">
        <v>0.5</v>
      </c>
      <c r="D322" s="189">
        <v>0.5</v>
      </c>
      <c r="E322" s="165"/>
    </row>
    <row r="323" spans="1:5" ht="15.75">
      <c r="A323" s="281"/>
      <c r="B323" s="144" t="s">
        <v>312</v>
      </c>
      <c r="C323" s="270">
        <v>0.5</v>
      </c>
      <c r="D323" s="254">
        <v>0.5</v>
      </c>
      <c r="E323" s="165"/>
    </row>
    <row r="324" spans="1:5" ht="15.75">
      <c r="A324" s="281"/>
      <c r="B324" s="144" t="s">
        <v>503</v>
      </c>
      <c r="C324" s="270">
        <v>0.25</v>
      </c>
      <c r="D324" s="256"/>
      <c r="E324" s="165"/>
    </row>
    <row r="325" spans="1:5" ht="15.75">
      <c r="A325" s="288"/>
      <c r="B325" s="144" t="s">
        <v>309</v>
      </c>
      <c r="C325" s="270">
        <v>0</v>
      </c>
      <c r="D325" s="256">
        <v>0</v>
      </c>
      <c r="E325" s="165"/>
    </row>
    <row r="326" spans="1:5" ht="15.75">
      <c r="A326" s="287">
        <v>67</v>
      </c>
      <c r="B326" s="141" t="s">
        <v>415</v>
      </c>
      <c r="C326" s="262">
        <v>0.5</v>
      </c>
      <c r="D326" s="189">
        <v>0.5</v>
      </c>
      <c r="E326" s="165"/>
    </row>
    <row r="327" spans="1:5" ht="15.75">
      <c r="A327" s="287"/>
      <c r="B327" s="155" t="s">
        <v>505</v>
      </c>
      <c r="C327" s="269">
        <v>0.1</v>
      </c>
      <c r="D327" s="254">
        <v>0.1</v>
      </c>
      <c r="E327" s="165"/>
    </row>
    <row r="328" spans="1:5" ht="15.75">
      <c r="A328" s="287"/>
      <c r="B328" s="155" t="s">
        <v>313</v>
      </c>
      <c r="C328" s="269">
        <v>0.1</v>
      </c>
      <c r="D328" s="254">
        <v>0.1</v>
      </c>
      <c r="E328" s="165"/>
    </row>
    <row r="329" spans="1:5" ht="15.75">
      <c r="A329" s="287"/>
      <c r="B329" s="155" t="s">
        <v>314</v>
      </c>
      <c r="C329" s="269">
        <v>0.1</v>
      </c>
      <c r="D329" s="254">
        <v>0.1</v>
      </c>
      <c r="E329" s="165"/>
    </row>
    <row r="330" spans="1:5" ht="15.75">
      <c r="A330" s="287"/>
      <c r="B330" s="142" t="s">
        <v>315</v>
      </c>
      <c r="C330" s="269">
        <v>0.1</v>
      </c>
      <c r="D330" s="254">
        <v>0.1</v>
      </c>
      <c r="E330" s="165"/>
    </row>
    <row r="331" spans="1:5" ht="15.75">
      <c r="A331" s="287"/>
      <c r="B331" s="155" t="s">
        <v>506</v>
      </c>
      <c r="C331" s="269">
        <v>0.1</v>
      </c>
      <c r="D331" s="254">
        <v>0.1</v>
      </c>
      <c r="E331" s="165"/>
    </row>
    <row r="332" spans="1:5" ht="15.75">
      <c r="A332" s="280">
        <v>68</v>
      </c>
      <c r="B332" s="141" t="s">
        <v>507</v>
      </c>
      <c r="C332" s="262">
        <v>1</v>
      </c>
      <c r="D332" s="189">
        <v>1</v>
      </c>
      <c r="E332" s="165"/>
    </row>
    <row r="333" spans="1:5" ht="15.75">
      <c r="A333" s="281"/>
      <c r="B333" s="155" t="s">
        <v>508</v>
      </c>
      <c r="C333" s="269">
        <v>0.2</v>
      </c>
      <c r="D333" s="254">
        <v>0.2</v>
      </c>
      <c r="E333" s="165"/>
    </row>
    <row r="334" spans="1:5" ht="15.75">
      <c r="A334" s="281"/>
      <c r="B334" s="155" t="s">
        <v>509</v>
      </c>
      <c r="C334" s="269">
        <v>0.2</v>
      </c>
      <c r="D334" s="254">
        <v>0.2</v>
      </c>
      <c r="E334" s="165"/>
    </row>
    <row r="335" spans="1:5" ht="15.75">
      <c r="A335" s="281"/>
      <c r="B335" s="155" t="s">
        <v>510</v>
      </c>
      <c r="C335" s="269">
        <v>0.2</v>
      </c>
      <c r="D335" s="254">
        <v>0.2</v>
      </c>
      <c r="E335" s="165"/>
    </row>
    <row r="336" spans="1:5" ht="15.75">
      <c r="A336" s="281"/>
      <c r="B336" s="155" t="s">
        <v>511</v>
      </c>
      <c r="C336" s="269">
        <v>0.2</v>
      </c>
      <c r="D336" s="254">
        <v>0.2</v>
      </c>
      <c r="E336" s="165"/>
    </row>
    <row r="337" spans="1:5" ht="15.75">
      <c r="A337" s="288"/>
      <c r="B337" s="155" t="s">
        <v>512</v>
      </c>
      <c r="C337" s="269">
        <v>0.2</v>
      </c>
      <c r="D337" s="254">
        <v>0.2</v>
      </c>
      <c r="E337" s="165"/>
    </row>
    <row r="338" spans="1:5" ht="15.75">
      <c r="A338" s="49" t="s">
        <v>468</v>
      </c>
      <c r="B338" s="84" t="s">
        <v>134</v>
      </c>
      <c r="C338" s="264">
        <v>6</v>
      </c>
      <c r="D338" s="164">
        <v>6</v>
      </c>
      <c r="E338" s="73"/>
    </row>
    <row r="339" spans="1:5" ht="47.25">
      <c r="A339" s="283">
        <v>69</v>
      </c>
      <c r="B339" s="67" t="s">
        <v>480</v>
      </c>
      <c r="C339" s="262">
        <v>0.5</v>
      </c>
      <c r="D339" s="213">
        <v>0.5</v>
      </c>
      <c r="E339" s="163"/>
    </row>
    <row r="340" spans="1:5" ht="15.75">
      <c r="A340" s="284"/>
      <c r="B340" s="68" t="s">
        <v>316</v>
      </c>
      <c r="C340" s="270">
        <v>0.5</v>
      </c>
      <c r="D340" s="214">
        <v>0.5</v>
      </c>
      <c r="E340" s="163"/>
    </row>
    <row r="341" spans="1:5" ht="15.75">
      <c r="A341" s="285"/>
      <c r="B341" s="68" t="s">
        <v>317</v>
      </c>
      <c r="C341" s="270">
        <v>0.25</v>
      </c>
      <c r="D341" s="212"/>
      <c r="E341" s="163"/>
    </row>
    <row r="342" spans="1:5" ht="15.75">
      <c r="A342" s="286">
        <v>70</v>
      </c>
      <c r="B342" s="67" t="s">
        <v>419</v>
      </c>
      <c r="C342" s="262">
        <v>0.5</v>
      </c>
      <c r="D342" s="213">
        <v>0.5</v>
      </c>
      <c r="E342" s="163"/>
    </row>
    <row r="343" spans="1:5" ht="15.75">
      <c r="A343" s="291"/>
      <c r="B343" s="68" t="s">
        <v>318</v>
      </c>
      <c r="C343" s="270">
        <v>0.5</v>
      </c>
      <c r="D343" s="214">
        <v>0.5</v>
      </c>
      <c r="E343" s="163"/>
    </row>
    <row r="344" spans="1:5" ht="15.75">
      <c r="A344" s="291"/>
      <c r="B344" s="68" t="s">
        <v>319</v>
      </c>
      <c r="C344" s="270">
        <v>0.25</v>
      </c>
      <c r="D344" s="212"/>
      <c r="E344" s="163"/>
    </row>
    <row r="345" spans="1:5" ht="15.75">
      <c r="A345" s="286">
        <v>71</v>
      </c>
      <c r="B345" s="140" t="s">
        <v>320</v>
      </c>
      <c r="C345" s="262">
        <v>0.5</v>
      </c>
      <c r="D345" s="213">
        <v>0.5</v>
      </c>
      <c r="E345" s="163"/>
    </row>
    <row r="346" spans="1:5" ht="15.75">
      <c r="A346" s="291"/>
      <c r="B346" s="68" t="s">
        <v>321</v>
      </c>
      <c r="C346" s="270">
        <v>0.5</v>
      </c>
      <c r="D346" s="214">
        <v>0.5</v>
      </c>
      <c r="E346" s="163"/>
    </row>
    <row r="347" spans="1:5" ht="15.75">
      <c r="A347" s="291"/>
      <c r="B347" s="68" t="s">
        <v>322</v>
      </c>
      <c r="C347" s="270">
        <v>0.25</v>
      </c>
      <c r="D347" s="212"/>
      <c r="E347" s="163"/>
    </row>
    <row r="348" spans="1:5" ht="15.75">
      <c r="A348" s="291"/>
      <c r="B348" s="68" t="s">
        <v>323</v>
      </c>
      <c r="C348" s="270">
        <v>0</v>
      </c>
      <c r="D348" s="212"/>
      <c r="E348" s="163"/>
    </row>
    <row r="349" spans="1:5" ht="15.75">
      <c r="A349" s="286">
        <v>72</v>
      </c>
      <c r="B349" s="67" t="s">
        <v>325</v>
      </c>
      <c r="C349" s="262">
        <v>0.25</v>
      </c>
      <c r="D349" s="52">
        <v>0.25</v>
      </c>
      <c r="E349" s="163"/>
    </row>
    <row r="350" spans="1:5" ht="15.75">
      <c r="A350" s="291"/>
      <c r="B350" s="68" t="s">
        <v>326</v>
      </c>
      <c r="C350" s="270">
        <v>0.25</v>
      </c>
      <c r="D350" s="212">
        <v>0.25</v>
      </c>
      <c r="E350" s="163"/>
    </row>
    <row r="351" spans="1:5" ht="15.75">
      <c r="A351" s="291"/>
      <c r="B351" s="68" t="s">
        <v>327</v>
      </c>
      <c r="C351" s="270">
        <v>0</v>
      </c>
      <c r="D351" s="212"/>
      <c r="E351" s="163"/>
    </row>
    <row r="352" spans="1:5" ht="15.75">
      <c r="A352" s="286">
        <v>73</v>
      </c>
      <c r="B352" s="67" t="s">
        <v>328</v>
      </c>
      <c r="C352" s="262">
        <v>0.5</v>
      </c>
      <c r="D352" s="213">
        <v>0.5</v>
      </c>
      <c r="E352" s="163"/>
    </row>
    <row r="353" spans="1:5" ht="15.75">
      <c r="A353" s="291"/>
      <c r="B353" s="68" t="s">
        <v>329</v>
      </c>
      <c r="C353" s="270">
        <v>0.5</v>
      </c>
      <c r="D353" s="214">
        <v>0.5</v>
      </c>
      <c r="E353" s="163"/>
    </row>
    <row r="354" spans="1:5" ht="15.75">
      <c r="A354" s="291"/>
      <c r="B354" s="68" t="s">
        <v>330</v>
      </c>
      <c r="C354" s="270">
        <v>0</v>
      </c>
      <c r="D354" s="212"/>
      <c r="E354" s="163"/>
    </row>
    <row r="355" spans="1:5" ht="15.75">
      <c r="A355" s="286">
        <v>74</v>
      </c>
      <c r="B355" s="67" t="s">
        <v>331</v>
      </c>
      <c r="C355" s="262">
        <v>0.5</v>
      </c>
      <c r="D355" s="213">
        <v>0.5</v>
      </c>
      <c r="E355" s="163"/>
    </row>
    <row r="356" spans="1:5" ht="15.75">
      <c r="A356" s="291"/>
      <c r="B356" s="68" t="s">
        <v>321</v>
      </c>
      <c r="C356" s="270">
        <v>0.5</v>
      </c>
      <c r="D356" s="214">
        <v>0.5</v>
      </c>
      <c r="E356" s="163"/>
    </row>
    <row r="357" spans="1:5" ht="15.75">
      <c r="A357" s="291"/>
      <c r="B357" s="68" t="s">
        <v>332</v>
      </c>
      <c r="C357" s="270">
        <v>0</v>
      </c>
      <c r="D357" s="212"/>
      <c r="E357" s="163"/>
    </row>
    <row r="358" spans="1:5" ht="15.75">
      <c r="A358" s="283">
        <v>75</v>
      </c>
      <c r="B358" s="67" t="s">
        <v>333</v>
      </c>
      <c r="C358" s="262">
        <v>0.5</v>
      </c>
      <c r="D358" s="213">
        <v>0.5</v>
      </c>
      <c r="E358" s="163"/>
    </row>
    <row r="359" spans="1:5" ht="15.75">
      <c r="A359" s="284"/>
      <c r="B359" s="68" t="s">
        <v>578</v>
      </c>
      <c r="C359" s="270">
        <v>0.5</v>
      </c>
      <c r="D359" s="214">
        <v>0.5</v>
      </c>
      <c r="E359" s="163"/>
    </row>
    <row r="360" spans="1:5" ht="31.5">
      <c r="A360" s="284"/>
      <c r="B360" s="68" t="s">
        <v>579</v>
      </c>
      <c r="C360" s="270">
        <v>0.25</v>
      </c>
      <c r="D360" s="212"/>
      <c r="E360" s="163"/>
    </row>
    <row r="361" spans="1:5" ht="15.75">
      <c r="A361" s="284"/>
      <c r="B361" s="68" t="s">
        <v>334</v>
      </c>
      <c r="C361" s="270">
        <v>0</v>
      </c>
      <c r="D361" s="212"/>
      <c r="E361" s="163"/>
    </row>
    <row r="362" spans="1:5" ht="15.75">
      <c r="A362" s="283">
        <v>76</v>
      </c>
      <c r="B362" s="67" t="s">
        <v>335</v>
      </c>
      <c r="C362" s="262">
        <v>0.5</v>
      </c>
      <c r="D362" s="213">
        <v>0.5</v>
      </c>
      <c r="E362" s="163"/>
    </row>
    <row r="363" spans="1:5" ht="15.75">
      <c r="A363" s="284"/>
      <c r="B363" s="70" t="s">
        <v>336</v>
      </c>
      <c r="C363" s="264"/>
      <c r="D363" s="212"/>
      <c r="E363" s="163"/>
    </row>
    <row r="364" spans="1:5" ht="15.75">
      <c r="A364" s="283">
        <v>77</v>
      </c>
      <c r="B364" s="67" t="s">
        <v>337</v>
      </c>
      <c r="C364" s="262">
        <v>0.25</v>
      </c>
      <c r="D364" s="52">
        <v>0.25</v>
      </c>
      <c r="E364" s="163"/>
    </row>
    <row r="365" spans="1:5" ht="31.5">
      <c r="A365" s="284"/>
      <c r="B365" s="70" t="s">
        <v>420</v>
      </c>
      <c r="C365" s="264"/>
      <c r="D365" s="212"/>
      <c r="E365" s="163"/>
    </row>
    <row r="366" spans="1:5" ht="31.5">
      <c r="A366" s="66">
        <v>78</v>
      </c>
      <c r="B366" s="67" t="s">
        <v>340</v>
      </c>
      <c r="C366" s="262">
        <v>0.5</v>
      </c>
      <c r="D366" s="213">
        <v>0.5</v>
      </c>
      <c r="E366" s="163"/>
    </row>
    <row r="367" spans="1:5" ht="15.75">
      <c r="A367" s="286">
        <v>79</v>
      </c>
      <c r="B367" s="67" t="s">
        <v>341</v>
      </c>
      <c r="C367" s="262">
        <v>0.5</v>
      </c>
      <c r="D367" s="213">
        <v>0.5</v>
      </c>
      <c r="E367" s="163"/>
    </row>
    <row r="368" spans="1:5" ht="15.75">
      <c r="A368" s="291"/>
      <c r="B368" s="103" t="s">
        <v>477</v>
      </c>
      <c r="C368" s="270">
        <v>0.5</v>
      </c>
      <c r="D368" s="214">
        <v>0.5</v>
      </c>
      <c r="E368" s="163"/>
    </row>
    <row r="369" spans="1:5" ht="15.75">
      <c r="A369" s="291"/>
      <c r="B369" s="68" t="s">
        <v>478</v>
      </c>
      <c r="C369" s="270">
        <v>0.25</v>
      </c>
      <c r="D369" s="212"/>
      <c r="E369" s="163"/>
    </row>
    <row r="370" spans="1:5" ht="15.75">
      <c r="A370" s="291"/>
      <c r="B370" s="68" t="s">
        <v>324</v>
      </c>
      <c r="C370" s="270">
        <v>0</v>
      </c>
      <c r="D370" s="212"/>
      <c r="E370" s="163"/>
    </row>
    <row r="371" spans="1:5" ht="15.75">
      <c r="A371" s="286">
        <v>80</v>
      </c>
      <c r="B371" s="67" t="s">
        <v>342</v>
      </c>
      <c r="C371" s="262">
        <v>0.5</v>
      </c>
      <c r="D371" s="213">
        <v>0.5</v>
      </c>
      <c r="E371" s="163"/>
    </row>
    <row r="372" spans="1:5" ht="15.75">
      <c r="A372" s="291"/>
      <c r="B372" s="68" t="s">
        <v>580</v>
      </c>
      <c r="C372" s="270">
        <v>0.5</v>
      </c>
      <c r="D372" s="214">
        <v>0.5</v>
      </c>
      <c r="E372" s="163"/>
    </row>
    <row r="373" spans="1:5" ht="15.75">
      <c r="A373" s="291"/>
      <c r="B373" s="68" t="s">
        <v>581</v>
      </c>
      <c r="C373" s="270">
        <v>0.25</v>
      </c>
      <c r="D373" s="212"/>
      <c r="E373" s="163"/>
    </row>
    <row r="374" spans="1:5" ht="15.75">
      <c r="A374" s="291"/>
      <c r="B374" s="68" t="s">
        <v>324</v>
      </c>
      <c r="C374" s="270">
        <v>0</v>
      </c>
      <c r="D374" s="212"/>
      <c r="E374" s="163"/>
    </row>
    <row r="375" spans="1:5" ht="15.75">
      <c r="A375" s="286">
        <v>81</v>
      </c>
      <c r="B375" s="67" t="s">
        <v>338</v>
      </c>
      <c r="C375" s="262">
        <v>0.5</v>
      </c>
      <c r="D375" s="213">
        <v>0.5</v>
      </c>
      <c r="E375" s="163"/>
    </row>
    <row r="376" spans="1:5" ht="15.75">
      <c r="A376" s="286"/>
      <c r="B376" s="70" t="s">
        <v>339</v>
      </c>
      <c r="C376" s="263">
        <v>0.5</v>
      </c>
      <c r="D376" s="214">
        <v>0.5</v>
      </c>
      <c r="E376" s="163"/>
    </row>
    <row r="377" spans="1:5" ht="15.75">
      <c r="A377" s="286"/>
      <c r="B377" s="70" t="s">
        <v>308</v>
      </c>
      <c r="C377" s="263">
        <v>0</v>
      </c>
      <c r="D377" s="212"/>
      <c r="E377" s="163"/>
    </row>
    <row r="378" spans="1:5" ht="15.75">
      <c r="A378" s="49" t="s">
        <v>469</v>
      </c>
      <c r="B378" s="84" t="s">
        <v>400</v>
      </c>
      <c r="C378" s="264">
        <f>C379+C380+C384+C385+C386+C387+C389+C390+C391</f>
        <v>3</v>
      </c>
      <c r="D378" s="257">
        <f>D379+D380+D384+D385+D386+D387+D389+D390+D391</f>
        <v>3</v>
      </c>
      <c r="E378" s="73"/>
    </row>
    <row r="379" spans="1:5" ht="31.5">
      <c r="A379" s="65">
        <v>82</v>
      </c>
      <c r="B379" s="67" t="s">
        <v>562</v>
      </c>
      <c r="C379" s="262">
        <v>0.25</v>
      </c>
      <c r="D379" s="250">
        <v>0.25</v>
      </c>
      <c r="E379" s="163"/>
    </row>
    <row r="380" spans="1:5" ht="31.5">
      <c r="A380" s="294">
        <v>83</v>
      </c>
      <c r="B380" s="67" t="s">
        <v>563</v>
      </c>
      <c r="C380" s="262">
        <v>0.5</v>
      </c>
      <c r="D380" s="250">
        <v>0.5</v>
      </c>
      <c r="E380" s="163"/>
    </row>
    <row r="381" spans="1:5" ht="15.75">
      <c r="A381" s="295"/>
      <c r="B381" s="68" t="s">
        <v>564</v>
      </c>
      <c r="C381" s="263">
        <v>0.5</v>
      </c>
      <c r="D381" s="258" t="s">
        <v>632</v>
      </c>
      <c r="E381" s="163"/>
    </row>
    <row r="382" spans="1:5" ht="15.75">
      <c r="A382" s="295"/>
      <c r="B382" s="68" t="s">
        <v>565</v>
      </c>
      <c r="C382" s="263">
        <v>0.25</v>
      </c>
      <c r="D382" s="259"/>
      <c r="E382" s="163"/>
    </row>
    <row r="383" spans="1:5" ht="15.75">
      <c r="A383" s="296"/>
      <c r="B383" s="68" t="s">
        <v>566</v>
      </c>
      <c r="C383" s="263">
        <v>0</v>
      </c>
      <c r="D383" s="259">
        <v>0</v>
      </c>
      <c r="E383" s="163"/>
    </row>
    <row r="384" spans="1:5" ht="31.5">
      <c r="A384" s="65">
        <v>84</v>
      </c>
      <c r="B384" s="67" t="s">
        <v>567</v>
      </c>
      <c r="C384" s="262">
        <v>0.25</v>
      </c>
      <c r="D384" s="250">
        <v>0.25</v>
      </c>
      <c r="E384" s="163"/>
    </row>
    <row r="385" spans="1:5" ht="15.75">
      <c r="A385" s="65">
        <v>85</v>
      </c>
      <c r="B385" s="67" t="s">
        <v>568</v>
      </c>
      <c r="C385" s="262">
        <v>0.25</v>
      </c>
      <c r="D385" s="250">
        <v>0.25</v>
      </c>
      <c r="E385" s="163"/>
    </row>
    <row r="386" spans="1:5" ht="15.75">
      <c r="A386" s="65">
        <v>86</v>
      </c>
      <c r="B386" s="67" t="s">
        <v>569</v>
      </c>
      <c r="C386" s="262">
        <v>0.25</v>
      </c>
      <c r="D386" s="250">
        <v>0.25</v>
      </c>
      <c r="E386" s="163"/>
    </row>
    <row r="387" spans="1:5" ht="15.75">
      <c r="A387" s="291">
        <v>87</v>
      </c>
      <c r="B387" s="67" t="s">
        <v>343</v>
      </c>
      <c r="C387" s="262">
        <v>0.25</v>
      </c>
      <c r="D387" s="250">
        <v>0.25</v>
      </c>
      <c r="E387" s="163"/>
    </row>
    <row r="388" spans="1:5" ht="47.25">
      <c r="A388" s="291"/>
      <c r="B388" s="70" t="s">
        <v>344</v>
      </c>
      <c r="C388" s="271"/>
      <c r="D388" s="260"/>
      <c r="E388" s="163"/>
    </row>
    <row r="389" spans="1:5" ht="47.25">
      <c r="A389" s="65">
        <v>88</v>
      </c>
      <c r="B389" s="67" t="s">
        <v>427</v>
      </c>
      <c r="C389" s="262">
        <v>0.5</v>
      </c>
      <c r="D389" s="250">
        <v>0.5</v>
      </c>
      <c r="E389" s="163"/>
    </row>
    <row r="390" spans="1:5" ht="31.5">
      <c r="A390" s="65">
        <v>89</v>
      </c>
      <c r="B390" s="67" t="s">
        <v>345</v>
      </c>
      <c r="C390" s="262">
        <v>0.5</v>
      </c>
      <c r="D390" s="250">
        <v>0.5</v>
      </c>
      <c r="E390" s="163"/>
    </row>
    <row r="391" spans="1:5" ht="15.75">
      <c r="A391" s="294">
        <v>90</v>
      </c>
      <c r="B391" s="67" t="s">
        <v>570</v>
      </c>
      <c r="C391" s="262">
        <v>0.25</v>
      </c>
      <c r="D391" s="250">
        <v>0.25</v>
      </c>
      <c r="E391" s="163"/>
    </row>
    <row r="392" spans="1:5" ht="15.75">
      <c r="A392" s="295"/>
      <c r="B392" s="70" t="s">
        <v>582</v>
      </c>
      <c r="C392" s="271"/>
      <c r="D392" s="260"/>
      <c r="E392" s="163"/>
    </row>
    <row r="393" spans="1:5" s="94" customFormat="1" ht="15.75">
      <c r="A393" s="152" t="s">
        <v>445</v>
      </c>
      <c r="B393" s="119" t="s">
        <v>475</v>
      </c>
      <c r="C393" s="261">
        <v>8</v>
      </c>
      <c r="D393" s="189">
        <v>8</v>
      </c>
      <c r="E393" s="180"/>
    </row>
    <row r="394" spans="1:5" ht="15.75">
      <c r="A394" s="120" t="s">
        <v>473</v>
      </c>
      <c r="B394" s="121" t="s">
        <v>118</v>
      </c>
      <c r="C394" s="264">
        <f>C395+C400+C404+C408</f>
        <v>2</v>
      </c>
      <c r="D394" s="221">
        <v>2</v>
      </c>
      <c r="E394" s="182"/>
    </row>
    <row r="395" spans="1:5" ht="31.5">
      <c r="A395" s="286">
        <v>91</v>
      </c>
      <c r="B395" s="82" t="s">
        <v>4</v>
      </c>
      <c r="C395" s="262">
        <v>0.5</v>
      </c>
      <c r="D395" s="222">
        <v>0.5</v>
      </c>
      <c r="E395" s="48"/>
    </row>
    <row r="396" spans="1:5" ht="15.75">
      <c r="A396" s="286"/>
      <c r="B396" s="71" t="s">
        <v>370</v>
      </c>
      <c r="C396" s="263">
        <v>0.5</v>
      </c>
      <c r="D396" s="226">
        <v>0.5</v>
      </c>
      <c r="E396" s="48"/>
    </row>
    <row r="397" spans="1:5" ht="15.75">
      <c r="A397" s="286"/>
      <c r="B397" s="71" t="s">
        <v>14</v>
      </c>
      <c r="C397" s="263">
        <v>0</v>
      </c>
      <c r="D397" s="48"/>
      <c r="E397" s="48"/>
    </row>
    <row r="398" spans="1:5" ht="15.75">
      <c r="A398" s="286"/>
      <c r="B398" s="72" t="s">
        <v>5</v>
      </c>
      <c r="C398" s="263"/>
      <c r="D398" s="48"/>
      <c r="E398" s="48"/>
    </row>
    <row r="399" spans="1:5" ht="15.75">
      <c r="A399" s="286"/>
      <c r="B399" s="72" t="s">
        <v>6</v>
      </c>
      <c r="C399" s="264"/>
      <c r="D399" s="48"/>
      <c r="E399" s="48"/>
    </row>
    <row r="400" spans="1:5" ht="31.5">
      <c r="A400" s="283">
        <v>92</v>
      </c>
      <c r="B400" s="82" t="s">
        <v>606</v>
      </c>
      <c r="C400" s="262">
        <v>0.5</v>
      </c>
      <c r="D400" s="222">
        <v>0.5</v>
      </c>
      <c r="E400" s="48"/>
    </row>
    <row r="401" spans="1:5" ht="15.75">
      <c r="A401" s="284"/>
      <c r="B401" s="71" t="s">
        <v>370</v>
      </c>
      <c r="C401" s="263">
        <v>0.5</v>
      </c>
      <c r="D401" s="226">
        <v>0.5</v>
      </c>
      <c r="E401" s="48"/>
    </row>
    <row r="402" spans="1:5" ht="15.75">
      <c r="A402" s="284"/>
      <c r="B402" s="71" t="s">
        <v>14</v>
      </c>
      <c r="C402" s="263">
        <v>0</v>
      </c>
      <c r="D402" s="48"/>
      <c r="E402" s="48"/>
    </row>
    <row r="403" spans="1:5" ht="15.75">
      <c r="A403" s="285"/>
      <c r="B403" s="72" t="s">
        <v>607</v>
      </c>
      <c r="C403" s="263"/>
      <c r="D403" s="48"/>
      <c r="E403" s="48"/>
    </row>
    <row r="404" spans="1:5" ht="31.5">
      <c r="A404" s="286">
        <v>93</v>
      </c>
      <c r="B404" s="67" t="s">
        <v>114</v>
      </c>
      <c r="C404" s="262">
        <v>0.5</v>
      </c>
      <c r="D404" s="222">
        <v>0.5</v>
      </c>
      <c r="E404" s="48"/>
    </row>
    <row r="405" spans="1:5" ht="15.75">
      <c r="A405" s="286"/>
      <c r="B405" s="71" t="s">
        <v>370</v>
      </c>
      <c r="C405" s="263">
        <v>0.5</v>
      </c>
      <c r="D405" s="226">
        <v>0.5</v>
      </c>
      <c r="E405" s="48"/>
    </row>
    <row r="406" spans="1:5" ht="15.75">
      <c r="A406" s="286"/>
      <c r="B406" s="71" t="s">
        <v>14</v>
      </c>
      <c r="C406" s="263">
        <v>0</v>
      </c>
      <c r="D406" s="48"/>
      <c r="E406" s="48"/>
    </row>
    <row r="407" spans="1:5" ht="31.5">
      <c r="A407" s="286"/>
      <c r="B407" s="70" t="s">
        <v>7</v>
      </c>
      <c r="C407" s="263"/>
      <c r="D407" s="48"/>
      <c r="E407" s="48"/>
    </row>
    <row r="408" spans="1:5" ht="31.5">
      <c r="A408" s="286">
        <v>94</v>
      </c>
      <c r="B408" s="67" t="s">
        <v>119</v>
      </c>
      <c r="C408" s="262">
        <v>0.5</v>
      </c>
      <c r="D408" s="222">
        <v>0.5</v>
      </c>
      <c r="E408" s="48"/>
    </row>
    <row r="409" spans="1:5" ht="15.75">
      <c r="A409" s="286"/>
      <c r="B409" s="71" t="s">
        <v>370</v>
      </c>
      <c r="C409" s="263">
        <v>0.5</v>
      </c>
      <c r="D409" s="226">
        <v>0.5</v>
      </c>
      <c r="E409" s="48"/>
    </row>
    <row r="410" spans="1:5" ht="15.75">
      <c r="A410" s="286"/>
      <c r="B410" s="71" t="s">
        <v>14</v>
      </c>
      <c r="C410" s="263">
        <v>0</v>
      </c>
      <c r="D410" s="48"/>
      <c r="E410" s="48"/>
    </row>
    <row r="411" spans="1:5" ht="15.75">
      <c r="A411" s="286"/>
      <c r="B411" s="70" t="s">
        <v>120</v>
      </c>
      <c r="C411" s="264"/>
      <c r="D411" s="48"/>
      <c r="E411" s="48"/>
    </row>
    <row r="412" spans="1:5" ht="15.75">
      <c r="A412" s="286"/>
      <c r="B412" s="70" t="s">
        <v>8</v>
      </c>
      <c r="C412" s="264"/>
      <c r="D412" s="48"/>
      <c r="E412" s="48"/>
    </row>
    <row r="413" spans="1:5" ht="15.75">
      <c r="A413" s="120" t="s">
        <v>474</v>
      </c>
      <c r="B413" s="121" t="s">
        <v>476</v>
      </c>
      <c r="C413" s="264">
        <f>C414+C418+C422+C426+C430+C432</f>
        <v>6</v>
      </c>
      <c r="D413" s="223">
        <v>6</v>
      </c>
      <c r="E413" s="182"/>
    </row>
    <row r="414" spans="1:5" ht="47.25">
      <c r="A414" s="298">
        <v>95</v>
      </c>
      <c r="B414" s="144" t="s">
        <v>586</v>
      </c>
      <c r="C414" s="262">
        <v>2</v>
      </c>
      <c r="D414" s="191">
        <v>2</v>
      </c>
      <c r="E414" s="76"/>
    </row>
    <row r="415" spans="1:5" ht="15.75">
      <c r="A415" s="299"/>
      <c r="B415" s="144" t="s">
        <v>584</v>
      </c>
      <c r="C415" s="263">
        <v>2</v>
      </c>
      <c r="D415" s="193">
        <v>2</v>
      </c>
      <c r="E415" s="76"/>
    </row>
    <row r="416" spans="1:5" ht="15.75">
      <c r="A416" s="299"/>
      <c r="B416" s="144" t="s">
        <v>585</v>
      </c>
      <c r="C416" s="263">
        <v>1</v>
      </c>
      <c r="D416" s="166"/>
      <c r="E416" s="76"/>
    </row>
    <row r="417" spans="1:5" ht="15.75">
      <c r="A417" s="300"/>
      <c r="B417" s="153" t="s">
        <v>587</v>
      </c>
      <c r="C417" s="265"/>
      <c r="D417" s="166"/>
      <c r="E417" s="76"/>
    </row>
    <row r="418" spans="1:5" ht="15.75">
      <c r="A418" s="298">
        <v>96</v>
      </c>
      <c r="B418" s="144" t="s">
        <v>590</v>
      </c>
      <c r="C418" s="262">
        <v>0.5</v>
      </c>
      <c r="D418" s="191">
        <v>0.5</v>
      </c>
      <c r="E418" s="76"/>
    </row>
    <row r="419" spans="1:5" ht="15.75">
      <c r="A419" s="299"/>
      <c r="B419" s="144" t="s">
        <v>591</v>
      </c>
      <c r="C419" s="263">
        <v>0.5</v>
      </c>
      <c r="D419" s="193">
        <v>0.5</v>
      </c>
      <c r="E419" s="76"/>
    </row>
    <row r="420" spans="1:5" ht="15.75">
      <c r="A420" s="299"/>
      <c r="B420" s="144" t="s">
        <v>592</v>
      </c>
      <c r="C420" s="263">
        <v>0.25</v>
      </c>
      <c r="D420" s="166"/>
      <c r="E420" s="76"/>
    </row>
    <row r="421" spans="1:5" ht="15.75">
      <c r="A421" s="300"/>
      <c r="B421" s="144" t="s">
        <v>593</v>
      </c>
      <c r="C421" s="263">
        <v>0</v>
      </c>
      <c r="D421" s="166"/>
      <c r="E421" s="76"/>
    </row>
    <row r="422" spans="1:5" ht="31.5">
      <c r="A422" s="298">
        <v>97</v>
      </c>
      <c r="B422" s="144" t="s">
        <v>589</v>
      </c>
      <c r="C422" s="262">
        <v>0.5</v>
      </c>
      <c r="D422" s="191">
        <v>0.5</v>
      </c>
      <c r="E422" s="76"/>
    </row>
    <row r="423" spans="1:5" ht="15.75">
      <c r="A423" s="299"/>
      <c r="B423" s="144" t="s">
        <v>584</v>
      </c>
      <c r="C423" s="263">
        <v>0.5</v>
      </c>
      <c r="D423" s="193">
        <v>0.5</v>
      </c>
      <c r="E423" s="76"/>
    </row>
    <row r="424" spans="1:5" ht="15.75">
      <c r="A424" s="299"/>
      <c r="B424" s="144" t="s">
        <v>585</v>
      </c>
      <c r="C424" s="263">
        <v>0.25</v>
      </c>
      <c r="D424" s="166"/>
      <c r="E424" s="76"/>
    </row>
    <row r="425" spans="1:5" ht="31.5">
      <c r="A425" s="300"/>
      <c r="B425" s="153" t="s">
        <v>594</v>
      </c>
      <c r="C425" s="263"/>
      <c r="D425" s="166"/>
      <c r="E425" s="76"/>
    </row>
    <row r="426" spans="1:5" ht="15.75">
      <c r="A426" s="298">
        <v>98</v>
      </c>
      <c r="B426" s="144" t="s">
        <v>588</v>
      </c>
      <c r="C426" s="262">
        <v>1</v>
      </c>
      <c r="D426" s="191">
        <v>1</v>
      </c>
      <c r="E426" s="76"/>
    </row>
    <row r="427" spans="1:5" ht="15.75">
      <c r="A427" s="299"/>
      <c r="B427" s="144" t="s">
        <v>595</v>
      </c>
      <c r="C427" s="263">
        <v>1</v>
      </c>
      <c r="D427" s="193">
        <v>1</v>
      </c>
      <c r="E427" s="76"/>
    </row>
    <row r="428" spans="1:5" ht="15.75">
      <c r="A428" s="299"/>
      <c r="B428" s="144" t="s">
        <v>596</v>
      </c>
      <c r="C428" s="263">
        <v>0.25</v>
      </c>
      <c r="D428" s="166"/>
      <c r="E428" s="76"/>
    </row>
    <row r="429" spans="1:5" ht="15.75">
      <c r="A429" s="300"/>
      <c r="B429" s="144" t="s">
        <v>593</v>
      </c>
      <c r="C429" s="263">
        <v>0</v>
      </c>
      <c r="D429" s="166"/>
      <c r="E429" s="76"/>
    </row>
    <row r="430" spans="1:5" ht="31.5">
      <c r="A430" s="298">
        <v>99</v>
      </c>
      <c r="B430" s="144" t="s">
        <v>609</v>
      </c>
      <c r="C430" s="262">
        <v>0.5</v>
      </c>
      <c r="D430" s="76">
        <v>0.5</v>
      </c>
      <c r="E430" s="76"/>
    </row>
    <row r="431" spans="1:5" ht="15.75">
      <c r="A431" s="300"/>
      <c r="B431" s="153" t="s">
        <v>613</v>
      </c>
      <c r="C431" s="262"/>
      <c r="D431" s="166"/>
      <c r="E431" s="76"/>
    </row>
    <row r="432" spans="1:5" ht="15.75">
      <c r="A432" s="64">
        <v>100</v>
      </c>
      <c r="B432" s="144" t="s">
        <v>608</v>
      </c>
      <c r="C432" s="262">
        <v>1.5</v>
      </c>
      <c r="D432" s="191">
        <v>1.5</v>
      </c>
      <c r="E432" s="76"/>
    </row>
    <row r="433" spans="1:5" ht="15.75">
      <c r="A433" s="167"/>
      <c r="B433" s="144" t="s">
        <v>610</v>
      </c>
      <c r="C433" s="263">
        <v>1.5</v>
      </c>
      <c r="D433" s="193">
        <v>1.5</v>
      </c>
      <c r="E433" s="76"/>
    </row>
    <row r="434" spans="1:5" ht="15.75">
      <c r="A434" s="167"/>
      <c r="B434" s="144" t="s">
        <v>611</v>
      </c>
      <c r="C434" s="263">
        <v>1</v>
      </c>
      <c r="D434" s="166"/>
      <c r="E434" s="76"/>
    </row>
    <row r="435" spans="1:5" ht="15.75">
      <c r="A435" s="167"/>
      <c r="B435" s="144" t="s">
        <v>612</v>
      </c>
      <c r="C435" s="263">
        <v>0.5</v>
      </c>
      <c r="D435" s="166"/>
      <c r="E435" s="76"/>
    </row>
    <row r="436" spans="1:5" s="89" customFormat="1" ht="15.75">
      <c r="A436" s="167"/>
      <c r="B436" s="168" t="s">
        <v>15</v>
      </c>
      <c r="C436" s="272">
        <f>C8+C36+C393</f>
        <v>100</v>
      </c>
      <c r="D436" s="228">
        <f>D36+D393+D8</f>
        <v>97.5</v>
      </c>
      <c r="E436" s="76"/>
    </row>
    <row r="438" spans="1:5" ht="15.75">
      <c r="A438" s="290" t="s">
        <v>583</v>
      </c>
      <c r="B438" s="290"/>
      <c r="C438" s="290"/>
      <c r="D438" s="290"/>
      <c r="E438" s="290"/>
    </row>
    <row r="439" spans="1:5" ht="15.75">
      <c r="A439" s="292" t="s">
        <v>369</v>
      </c>
      <c r="B439" s="292"/>
      <c r="C439" s="292"/>
      <c r="D439" s="292"/>
      <c r="E439" s="292"/>
    </row>
    <row r="440" spans="1:2" ht="15.75">
      <c r="A440" s="293" t="s">
        <v>365</v>
      </c>
      <c r="B440" s="293"/>
    </row>
    <row r="441" spans="1:2" ht="15.75">
      <c r="A441" s="293" t="s">
        <v>366</v>
      </c>
      <c r="B441" s="293"/>
    </row>
    <row r="442" spans="1:2" ht="15.75">
      <c r="A442" s="293" t="s">
        <v>368</v>
      </c>
      <c r="B442" s="293"/>
    </row>
    <row r="443" spans="1:2" ht="15.75">
      <c r="A443" s="293" t="s">
        <v>367</v>
      </c>
      <c r="B443" s="293"/>
    </row>
    <row r="445" spans="1:5" ht="15.75">
      <c r="A445" s="297"/>
      <c r="B445" s="297"/>
      <c r="C445" s="297"/>
      <c r="D445" s="297"/>
      <c r="E445" s="297"/>
    </row>
  </sheetData>
  <sheetProtection/>
  <mergeCells count="101">
    <mergeCell ref="A408:A412"/>
    <mergeCell ref="A55:A59"/>
    <mergeCell ref="A60:A65"/>
    <mergeCell ref="A17:A22"/>
    <mergeCell ref="A23:A30"/>
    <mergeCell ref="A71:A75"/>
    <mergeCell ref="A76:A80"/>
    <mergeCell ref="A81:A85"/>
    <mergeCell ref="A86:A90"/>
    <mergeCell ref="A92:A95"/>
    <mergeCell ref="A1:E1"/>
    <mergeCell ref="A2:E2"/>
    <mergeCell ref="A395:A399"/>
    <mergeCell ref="A404:A407"/>
    <mergeCell ref="A96:A99"/>
    <mergeCell ref="A100:A103"/>
    <mergeCell ref="A104:A107"/>
    <mergeCell ref="A31:A35"/>
    <mergeCell ref="A9:A12"/>
    <mergeCell ref="A13:A16"/>
    <mergeCell ref="A66:A70"/>
    <mergeCell ref="A121:A124"/>
    <mergeCell ref="A125:A127"/>
    <mergeCell ref="A128:A131"/>
    <mergeCell ref="A108:A111"/>
    <mergeCell ref="A112:A115"/>
    <mergeCell ref="A117:A120"/>
    <mergeCell ref="A147:A151"/>
    <mergeCell ref="A152:A155"/>
    <mergeCell ref="A132:A135"/>
    <mergeCell ref="A137:A141"/>
    <mergeCell ref="A142:A146"/>
    <mergeCell ref="A160:A165"/>
    <mergeCell ref="A188:A192"/>
    <mergeCell ref="A193:A197"/>
    <mergeCell ref="A174:A175"/>
    <mergeCell ref="A176:A180"/>
    <mergeCell ref="A181:A185"/>
    <mergeCell ref="A157:A159"/>
    <mergeCell ref="A166:A168"/>
    <mergeCell ref="A169:A171"/>
    <mergeCell ref="A426:A429"/>
    <mergeCell ref="A430:A431"/>
    <mergeCell ref="A4:E4"/>
    <mergeCell ref="A246:A251"/>
    <mergeCell ref="A225:A234"/>
    <mergeCell ref="A208:A212"/>
    <mergeCell ref="A213:A217"/>
    <mergeCell ref="A219:A224"/>
    <mergeCell ref="A198:A199"/>
    <mergeCell ref="A200:A201"/>
    <mergeCell ref="A367:A370"/>
    <mergeCell ref="A371:A374"/>
    <mergeCell ref="A259:A262"/>
    <mergeCell ref="A268:A272"/>
    <mergeCell ref="A274:A277"/>
    <mergeCell ref="A358:A361"/>
    <mergeCell ref="A349:A351"/>
    <mergeCell ref="A352:A354"/>
    <mergeCell ref="A339:A341"/>
    <mergeCell ref="A314:A317"/>
    <mergeCell ref="A442:B442"/>
    <mergeCell ref="A443:B443"/>
    <mergeCell ref="A445:E445"/>
    <mergeCell ref="A441:B441"/>
    <mergeCell ref="A387:A388"/>
    <mergeCell ref="A391:A392"/>
    <mergeCell ref="A422:A425"/>
    <mergeCell ref="A414:A417"/>
    <mergeCell ref="A418:A421"/>
    <mergeCell ref="A400:A403"/>
    <mergeCell ref="A439:E439"/>
    <mergeCell ref="A440:B440"/>
    <mergeCell ref="A285:A289"/>
    <mergeCell ref="A290:A297"/>
    <mergeCell ref="A298:A301"/>
    <mergeCell ref="A302:A305"/>
    <mergeCell ref="A380:A383"/>
    <mergeCell ref="A355:A357"/>
    <mergeCell ref="A362:A363"/>
    <mergeCell ref="A345:A348"/>
    <mergeCell ref="A318:A321"/>
    <mergeCell ref="A322:A325"/>
    <mergeCell ref="A326:A331"/>
    <mergeCell ref="A3:E3"/>
    <mergeCell ref="A438:E438"/>
    <mergeCell ref="A253:A258"/>
    <mergeCell ref="A342:A344"/>
    <mergeCell ref="A375:A377"/>
    <mergeCell ref="A364:A365"/>
    <mergeCell ref="A332:A337"/>
    <mergeCell ref="A306:A309"/>
    <mergeCell ref="A310:A313"/>
    <mergeCell ref="B5:D5"/>
    <mergeCell ref="A236:A240"/>
    <mergeCell ref="A241:A245"/>
    <mergeCell ref="A263:A267"/>
    <mergeCell ref="A278:A280"/>
    <mergeCell ref="A281:A283"/>
    <mergeCell ref="A203:A207"/>
    <mergeCell ref="A186:A187"/>
  </mergeCells>
  <printOptions/>
  <pageMargins left="0.2" right="0" top="0.3937007874015748" bottom="0.3937007874015748" header="0.1968503937007874" footer="0.196850393700787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F31"/>
  <sheetViews>
    <sheetView zoomScalePageLayoutView="0" workbookViewId="0" topLeftCell="A1">
      <selection activeCell="I9" sqref="I9"/>
    </sheetView>
  </sheetViews>
  <sheetFormatPr defaultColWidth="9.00390625" defaultRowHeight="15.75"/>
  <cols>
    <col min="1" max="1" width="7.375" style="92" bestFit="1" customWidth="1"/>
    <col min="2" max="2" width="56.00390625" style="81" customWidth="1"/>
    <col min="3" max="3" width="7.00390625" style="97" bestFit="1" customWidth="1"/>
    <col min="4" max="4" width="8.125" style="136" bestFit="1" customWidth="1"/>
    <col min="5" max="5" width="7.625" style="137" bestFit="1" customWidth="1"/>
    <col min="6" max="6" width="9.00390625" style="105" customWidth="1"/>
    <col min="7" max="16384" width="9.00390625" style="81" customWidth="1"/>
  </cols>
  <sheetData>
    <row r="1" spans="1:5" ht="15.75">
      <c r="A1" s="305"/>
      <c r="B1" s="305"/>
      <c r="C1" s="305"/>
      <c r="D1" s="305"/>
      <c r="E1" s="305"/>
    </row>
    <row r="2" spans="1:5" ht="15.75">
      <c r="A2" s="305" t="s">
        <v>561</v>
      </c>
      <c r="B2" s="305"/>
      <c r="C2" s="305"/>
      <c r="D2" s="305"/>
      <c r="E2" s="305"/>
    </row>
    <row r="3" spans="1:5" ht="15.75">
      <c r="A3" s="305"/>
      <c r="B3" s="305"/>
      <c r="C3" s="305"/>
      <c r="D3" s="305"/>
      <c r="E3" s="305"/>
    </row>
    <row r="4" spans="1:5" ht="15.75">
      <c r="A4" s="59"/>
      <c r="B4" s="80"/>
      <c r="C4" s="95"/>
      <c r="D4" s="129"/>
      <c r="E4" s="130"/>
    </row>
    <row r="5" spans="1:6" s="114" customFormat="1" ht="31.5">
      <c r="A5" s="117" t="s">
        <v>221</v>
      </c>
      <c r="B5" s="117" t="s">
        <v>0</v>
      </c>
      <c r="C5" s="118" t="s">
        <v>1</v>
      </c>
      <c r="D5" s="131" t="s">
        <v>112</v>
      </c>
      <c r="E5" s="131" t="s">
        <v>113</v>
      </c>
      <c r="F5" s="113"/>
    </row>
    <row r="6" spans="1:6" s="94" customFormat="1" ht="15.75">
      <c r="A6" s="115" t="s">
        <v>350</v>
      </c>
      <c r="B6" s="119" t="s">
        <v>12</v>
      </c>
      <c r="C6" s="116">
        <f>'BANG DIEM'!C8</f>
        <v>10</v>
      </c>
      <c r="D6" s="116"/>
      <c r="E6" s="132"/>
      <c r="F6" s="106"/>
    </row>
    <row r="7" spans="1:6" s="94" customFormat="1" ht="15.75">
      <c r="A7" s="115" t="s">
        <v>351</v>
      </c>
      <c r="B7" s="119" t="s">
        <v>13</v>
      </c>
      <c r="C7" s="116">
        <f>C8+C9</f>
        <v>82</v>
      </c>
      <c r="D7" s="116"/>
      <c r="E7" s="132"/>
      <c r="F7" s="106"/>
    </row>
    <row r="8" spans="1:5" ht="15.75">
      <c r="A8" s="120" t="s">
        <v>355</v>
      </c>
      <c r="B8" s="121" t="s">
        <v>446</v>
      </c>
      <c r="C8" s="122">
        <f>'BANG DIEM'!C37</f>
        <v>40</v>
      </c>
      <c r="D8" s="122"/>
      <c r="E8" s="133"/>
    </row>
    <row r="9" spans="1:5" ht="15.75">
      <c r="A9" s="120" t="s">
        <v>356</v>
      </c>
      <c r="B9" s="121" t="s">
        <v>447</v>
      </c>
      <c r="C9" s="122">
        <f>SUM(C10:C18)</f>
        <v>42</v>
      </c>
      <c r="D9" s="122"/>
      <c r="E9" s="133"/>
    </row>
    <row r="10" spans="1:5" ht="15.75">
      <c r="A10" s="49" t="s">
        <v>359</v>
      </c>
      <c r="B10" s="84" t="s">
        <v>448</v>
      </c>
      <c r="C10" s="96">
        <f>'BANG DIEM'!C53</f>
        <v>12</v>
      </c>
      <c r="D10" s="96"/>
      <c r="E10" s="134"/>
    </row>
    <row r="11" spans="1:5" ht="15.75">
      <c r="A11" s="49" t="s">
        <v>360</v>
      </c>
      <c r="B11" s="84" t="s">
        <v>467</v>
      </c>
      <c r="C11" s="96">
        <f>'BANG DIEM'!C156</f>
        <v>3</v>
      </c>
      <c r="D11" s="96"/>
      <c r="E11" s="134"/>
    </row>
    <row r="12" spans="1:5" ht="15.75">
      <c r="A12" s="49" t="s">
        <v>361</v>
      </c>
      <c r="B12" s="84" t="s">
        <v>456</v>
      </c>
      <c r="C12" s="96">
        <f>'BANG DIEM'!C172</f>
        <v>4</v>
      </c>
      <c r="D12" s="96"/>
      <c r="E12" s="134"/>
    </row>
    <row r="13" spans="1:5" ht="15.75">
      <c r="A13" s="49" t="s">
        <v>362</v>
      </c>
      <c r="B13" s="84" t="s">
        <v>460</v>
      </c>
      <c r="C13" s="96">
        <f>'BANG DIEM'!C235</f>
        <v>3</v>
      </c>
      <c r="D13" s="96"/>
      <c r="E13" s="134"/>
    </row>
    <row r="14" spans="1:5" ht="15.75">
      <c r="A14" s="49" t="s">
        <v>462</v>
      </c>
      <c r="B14" s="84" t="s">
        <v>534</v>
      </c>
      <c r="C14" s="96">
        <f>'BANG DIEM'!C252</f>
        <v>3</v>
      </c>
      <c r="D14" s="96"/>
      <c r="E14" s="134"/>
    </row>
    <row r="15" spans="1:5" ht="15.75">
      <c r="A15" s="49" t="s">
        <v>464</v>
      </c>
      <c r="B15" s="84" t="s">
        <v>463</v>
      </c>
      <c r="C15" s="96">
        <f>'BANG DIEM'!C273</f>
        <v>2</v>
      </c>
      <c r="D15" s="96"/>
      <c r="E15" s="134"/>
    </row>
    <row r="16" spans="1:5" ht="15.75">
      <c r="A16" s="49" t="s">
        <v>465</v>
      </c>
      <c r="B16" s="84" t="s">
        <v>466</v>
      </c>
      <c r="C16" s="96">
        <f>'BANG DIEM'!C284</f>
        <v>6</v>
      </c>
      <c r="D16" s="96"/>
      <c r="E16" s="134"/>
    </row>
    <row r="17" spans="1:5" ht="15.75">
      <c r="A17" s="49" t="s">
        <v>468</v>
      </c>
      <c r="B17" s="84" t="s">
        <v>471</v>
      </c>
      <c r="C17" s="96">
        <f>'BANG DIEM'!C338</f>
        <v>6</v>
      </c>
      <c r="D17" s="96"/>
      <c r="E17" s="134"/>
    </row>
    <row r="18" spans="1:5" ht="15.75">
      <c r="A18" s="49" t="s">
        <v>469</v>
      </c>
      <c r="B18" s="84" t="s">
        <v>472</v>
      </c>
      <c r="C18" s="96">
        <f>'BANG DIEM'!C378</f>
        <v>3</v>
      </c>
      <c r="D18" s="96"/>
      <c r="E18" s="134"/>
    </row>
    <row r="19" spans="1:6" s="94" customFormat="1" ht="15.75">
      <c r="A19" s="115" t="s">
        <v>445</v>
      </c>
      <c r="B19" s="119" t="s">
        <v>475</v>
      </c>
      <c r="C19" s="116">
        <f>'BANG DIEM'!C393</f>
        <v>8</v>
      </c>
      <c r="D19" s="116"/>
      <c r="E19" s="132"/>
      <c r="F19" s="106"/>
    </row>
    <row r="20" spans="1:6" s="89" customFormat="1" ht="15.75">
      <c r="A20" s="91"/>
      <c r="B20" s="79" t="s">
        <v>15</v>
      </c>
      <c r="C20" s="93">
        <f>C6+C7+C19</f>
        <v>100</v>
      </c>
      <c r="D20" s="93"/>
      <c r="E20" s="135"/>
      <c r="F20" s="107"/>
    </row>
    <row r="22" spans="1:6" s="98" customFormat="1" ht="16.5">
      <c r="A22" s="312" t="s">
        <v>421</v>
      </c>
      <c r="B22" s="312"/>
      <c r="C22" s="312"/>
      <c r="D22" s="312"/>
      <c r="E22" s="312"/>
      <c r="F22" s="108"/>
    </row>
    <row r="23" spans="1:6" s="98" customFormat="1" ht="16.5">
      <c r="A23" s="313" t="s">
        <v>369</v>
      </c>
      <c r="B23" s="313"/>
      <c r="C23" s="313"/>
      <c r="D23" s="313"/>
      <c r="E23" s="313"/>
      <c r="F23" s="108"/>
    </row>
    <row r="24" spans="1:6" s="98" customFormat="1" ht="16.5">
      <c r="A24" s="314" t="s">
        <v>365</v>
      </c>
      <c r="B24" s="314"/>
      <c r="C24" s="99"/>
      <c r="D24" s="138"/>
      <c r="E24" s="139"/>
      <c r="F24" s="108"/>
    </row>
    <row r="25" spans="1:6" s="98" customFormat="1" ht="16.5">
      <c r="A25" s="314" t="s">
        <v>366</v>
      </c>
      <c r="B25" s="314"/>
      <c r="C25" s="99"/>
      <c r="D25" s="138"/>
      <c r="E25" s="139"/>
      <c r="F25" s="108"/>
    </row>
    <row r="26" spans="1:6" s="98" customFormat="1" ht="16.5">
      <c r="A26" s="314" t="s">
        <v>368</v>
      </c>
      <c r="B26" s="314"/>
      <c r="C26" s="99"/>
      <c r="D26" s="138"/>
      <c r="E26" s="139"/>
      <c r="F26" s="108"/>
    </row>
    <row r="27" spans="1:6" s="98" customFormat="1" ht="16.5">
      <c r="A27" s="314" t="s">
        <v>367</v>
      </c>
      <c r="B27" s="314"/>
      <c r="C27" s="99"/>
      <c r="D27" s="138"/>
      <c r="E27" s="139"/>
      <c r="F27" s="108"/>
    </row>
    <row r="29" spans="1:5" ht="15.75">
      <c r="A29" s="297"/>
      <c r="B29" s="297"/>
      <c r="C29" s="297"/>
      <c r="D29" s="297"/>
      <c r="E29" s="297"/>
    </row>
    <row r="30" spans="1:6" s="104" customFormat="1" ht="15.75">
      <c r="A30" s="311"/>
      <c r="B30" s="311"/>
      <c r="C30" s="311"/>
      <c r="D30" s="311"/>
      <c r="E30" s="311"/>
      <c r="F30" s="109"/>
    </row>
    <row r="31" spans="1:6" s="104" customFormat="1" ht="15.75">
      <c r="A31" s="311"/>
      <c r="B31" s="311"/>
      <c r="C31" s="311"/>
      <c r="D31" s="311"/>
      <c r="E31" s="311"/>
      <c r="F31" s="109"/>
    </row>
  </sheetData>
  <sheetProtection/>
  <mergeCells count="12">
    <mergeCell ref="A31:E31"/>
    <mergeCell ref="A24:B24"/>
    <mergeCell ref="A25:B25"/>
    <mergeCell ref="A26:B26"/>
    <mergeCell ref="A27:B27"/>
    <mergeCell ref="A29:E29"/>
    <mergeCell ref="A30:E30"/>
    <mergeCell ref="A22:E22"/>
    <mergeCell ref="A23:E23"/>
    <mergeCell ref="A1:E1"/>
    <mergeCell ref="A2:E2"/>
    <mergeCell ref="A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H6" sqref="H6"/>
    </sheetView>
  </sheetViews>
  <sheetFormatPr defaultColWidth="9.00390625" defaultRowHeight="15.75"/>
  <cols>
    <col min="2" max="2" width="42.00390625" style="0" customWidth="1"/>
  </cols>
  <sheetData>
    <row r="1" spans="1:3" ht="31.5">
      <c r="A1" s="146">
        <v>87</v>
      </c>
      <c r="B1" s="147" t="s">
        <v>567</v>
      </c>
      <c r="C1" s="148">
        <v>0.25</v>
      </c>
    </row>
    <row r="2" spans="1:3" ht="31.5">
      <c r="A2" s="146">
        <v>88</v>
      </c>
      <c r="B2" s="147" t="s">
        <v>568</v>
      </c>
      <c r="C2" s="148">
        <v>0.25</v>
      </c>
    </row>
    <row r="3" spans="1:3" ht="31.5">
      <c r="A3" s="146">
        <v>89</v>
      </c>
      <c r="B3" s="147" t="s">
        <v>569</v>
      </c>
      <c r="C3" s="149">
        <v>0.25</v>
      </c>
    </row>
    <row r="4" spans="1:3" ht="31.5">
      <c r="A4" s="315">
        <v>90</v>
      </c>
      <c r="B4" s="147" t="s">
        <v>343</v>
      </c>
      <c r="C4" s="149">
        <v>0.25</v>
      </c>
    </row>
    <row r="5" spans="1:3" ht="63">
      <c r="A5" s="315"/>
      <c r="B5" s="150" t="s">
        <v>344</v>
      </c>
      <c r="C5" s="149"/>
    </row>
    <row r="6" spans="1:3" ht="63">
      <c r="A6" s="146">
        <v>91</v>
      </c>
      <c r="B6" s="147" t="s">
        <v>427</v>
      </c>
      <c r="C6" s="149">
        <v>0.5</v>
      </c>
    </row>
    <row r="7" spans="1:3" ht="47.25">
      <c r="A7" s="146">
        <v>92</v>
      </c>
      <c r="B7" s="147" t="s">
        <v>345</v>
      </c>
      <c r="C7" s="149">
        <v>0.5</v>
      </c>
    </row>
    <row r="8" spans="1:3" ht="31.5">
      <c r="A8" s="315">
        <v>93</v>
      </c>
      <c r="B8" s="147" t="s">
        <v>346</v>
      </c>
      <c r="C8" s="149">
        <v>0.25</v>
      </c>
    </row>
    <row r="9" spans="1:3" ht="47.25">
      <c r="A9" s="315"/>
      <c r="B9" s="102" t="s">
        <v>423</v>
      </c>
      <c r="C9" s="149"/>
    </row>
    <row r="10" spans="1:3" ht="31.5">
      <c r="A10" s="315"/>
      <c r="B10" s="102" t="s">
        <v>424</v>
      </c>
      <c r="C10" s="149"/>
    </row>
    <row r="11" spans="1:3" ht="31.5">
      <c r="A11" s="315"/>
      <c r="B11" s="102" t="s">
        <v>426</v>
      </c>
      <c r="C11" s="149"/>
    </row>
    <row r="12" spans="1:3" ht="15.75">
      <c r="A12" s="315"/>
      <c r="B12" s="102" t="s">
        <v>425</v>
      </c>
      <c r="C12" s="149"/>
    </row>
  </sheetData>
  <sheetProtection/>
  <mergeCells count="2">
    <mergeCell ref="A4:A5"/>
    <mergeCell ref="A8: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KTC_Computer</dc:creator>
  <cp:keywords/>
  <dc:description/>
  <cp:lastModifiedBy>KHNV2</cp:lastModifiedBy>
  <cp:lastPrinted>2018-11-28T02:54:51Z</cp:lastPrinted>
  <dcterms:created xsi:type="dcterms:W3CDTF">2011-11-29T07:45:34Z</dcterms:created>
  <dcterms:modified xsi:type="dcterms:W3CDTF">2018-11-28T03:08:10Z</dcterms:modified>
  <cp:category/>
  <cp:version/>
  <cp:contentType/>
  <cp:contentStatus/>
</cp:coreProperties>
</file>